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ml.chartshapes+xml"/>
  <Override PartName="/xl/charts/chart23.xml" ContentType="application/vnd.openxmlformats-officedocument.drawingml.chart+xml"/>
  <Override PartName="/xl/drawings/drawing16.xml" ContentType="application/vnd.openxmlformats-officedocument.drawingml.chartshapes+xml"/>
  <Override PartName="/xl/charts/chart24.xml" ContentType="application/vnd.openxmlformats-officedocument.drawingml.chart+xml"/>
  <Override PartName="/xl/drawings/drawing17.xml" ContentType="application/vnd.openxmlformats-officedocument.drawingml.chartshapes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charts/chart28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095" activeTab="7"/>
  </bookViews>
  <sheets>
    <sheet name="1-①収益的収支比率" sheetId="15" r:id="rId1"/>
    <sheet name="1-④企業債残高対給水収益比率" sheetId="16" r:id="rId2"/>
    <sheet name="1-⑤料金回収率" sheetId="14" r:id="rId3"/>
    <sheet name="1-⑥給水原価" sheetId="13" r:id="rId4"/>
    <sheet name="1-⑦施設利用率" sheetId="12" r:id="rId5"/>
    <sheet name="1-⑧有収率" sheetId="10" r:id="rId6"/>
    <sheet name="2-③管路更新率" sheetId="19" r:id="rId7"/>
    <sheet name="まとめ" sheetId="11" r:id="rId8"/>
  </sheets>
  <definedNames>
    <definedName name="_xlnm.Print_Area" localSheetId="0">'1-①収益的収支比率'!$A$1:$S$43</definedName>
    <definedName name="_xlnm.Print_Area" localSheetId="1">'1-④企業債残高対給水収益比率'!$A$1:$S$43</definedName>
    <definedName name="_xlnm.Print_Area" localSheetId="2">'1-⑤料金回収率'!$A$1:$S$43</definedName>
    <definedName name="_xlnm.Print_Area" localSheetId="3">'1-⑥給水原価'!$A$1:$S$44</definedName>
    <definedName name="_xlnm.Print_Area" localSheetId="4">'1-⑦施設利用率'!$A$1:$S$43</definedName>
    <definedName name="_xlnm.Print_Area" localSheetId="5">'1-⑧有収率'!$A$1:$S$43</definedName>
    <definedName name="_xlnm.Print_Area" localSheetId="6">'2-③管路更新率'!$A$1:$S$43</definedName>
    <definedName name="_xlnm.Print_Area" localSheetId="7">まとめ!$A$1:$U$48</definedName>
  </definedNames>
  <calcPr calcId="145621"/>
  <customWorkbookViews>
    <customWorkbookView name="上下水道部管理課（o-suikanri06） - 個人用ビュー" guid="{ACB3DE99-342B-4C88-8629-9A5CCCC3D48F}" mergeInterval="0" personalView="1" xWindow="328" yWindow="88" windowWidth="1498" windowHeight="690" activeSheetId="2"/>
    <customWorkbookView name="下水道課（o-gesui04） - 個人用ビュー" guid="{06FC6148-88CB-4D11-960B-CA029D0CDC48}" mergeInterval="0" personalView="1" maximized="1" windowWidth="1916" windowHeight="850" activeSheetId="1"/>
  </customWorkbookViews>
</workbook>
</file>

<file path=xl/calcChain.xml><?xml version="1.0" encoding="utf-8"?>
<calcChain xmlns="http://schemas.openxmlformats.org/spreadsheetml/2006/main">
  <c r="E50" i="19" l="1"/>
  <c r="F50" i="19"/>
  <c r="D50" i="19" l="1"/>
  <c r="E47" i="12"/>
  <c r="F47" i="12"/>
  <c r="D47" i="12"/>
  <c r="D47" i="16"/>
  <c r="C47" i="12"/>
  <c r="G47" i="12"/>
  <c r="C47" i="13"/>
  <c r="D47" i="13"/>
  <c r="E47" i="13"/>
  <c r="F47" i="13"/>
  <c r="C52" i="13"/>
  <c r="G52" i="13"/>
  <c r="C47" i="14"/>
  <c r="D47" i="14"/>
  <c r="E47" i="14"/>
  <c r="F47" i="14"/>
  <c r="G47" i="14"/>
  <c r="C51" i="14" l="1"/>
  <c r="G50" i="15" l="1"/>
  <c r="G47" i="13" l="1"/>
  <c r="G51" i="19" l="1"/>
  <c r="F51" i="19"/>
  <c r="E51" i="19"/>
  <c r="D51" i="19"/>
  <c r="C51" i="19"/>
  <c r="D47" i="19"/>
  <c r="D55" i="19" s="1"/>
  <c r="E47" i="19"/>
  <c r="F47" i="19"/>
  <c r="G47" i="19"/>
  <c r="C47" i="19"/>
  <c r="G55" i="19" l="1"/>
  <c r="F55" i="19"/>
  <c r="E55" i="19"/>
  <c r="C55" i="19"/>
  <c r="G49" i="16"/>
  <c r="D49" i="16"/>
  <c r="E49" i="16"/>
  <c r="F49" i="16"/>
  <c r="C49" i="16"/>
  <c r="C50" i="15" l="1"/>
  <c r="C55" i="15" s="1"/>
  <c r="D50" i="15"/>
  <c r="D55" i="15" s="1"/>
  <c r="E50" i="15"/>
  <c r="E55" i="15" s="1"/>
  <c r="F50" i="15"/>
  <c r="F55" i="15" s="1"/>
  <c r="G55" i="15"/>
  <c r="G51" i="14"/>
  <c r="F51" i="14"/>
  <c r="E51" i="14"/>
  <c r="D51" i="14"/>
  <c r="C49" i="10"/>
  <c r="D49" i="10"/>
  <c r="E49" i="10"/>
  <c r="F49" i="10"/>
  <c r="G49" i="10"/>
  <c r="C50" i="12"/>
  <c r="D50" i="12"/>
  <c r="E50" i="12"/>
  <c r="F50" i="12"/>
  <c r="G50" i="12"/>
  <c r="D52" i="13"/>
  <c r="E52" i="13"/>
  <c r="F52" i="13"/>
</calcChain>
</file>

<file path=xl/comments1.xml><?xml version="1.0" encoding="utf-8"?>
<comments xmlns="http://schemas.openxmlformats.org/spreadsheetml/2006/main">
  <authors>
    <author>下水道課（o-gesui04）</author>
  </authors>
  <commentList>
    <comment ref="A47" authorId="0">
      <text>
        <r>
          <rPr>
            <b/>
            <sz val="9"/>
            <color indexed="81"/>
            <rFont val="ＭＳ Ｐゴシック"/>
            <family val="3"/>
            <charset val="128"/>
          </rPr>
          <t>総配水量を365か366で割ることで算出する</t>
        </r>
      </text>
    </comment>
  </commentList>
</comments>
</file>

<file path=xl/comments2.xml><?xml version="1.0" encoding="utf-8"?>
<comments xmlns="http://schemas.openxmlformats.org/spreadsheetml/2006/main">
  <authors>
    <author>下水道課（o-gesui04）</author>
  </authors>
  <commentList>
    <comment ref="A47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H26までは該当数値がないため、逆算している。</t>
        </r>
      </text>
    </comment>
  </commentList>
</comments>
</file>

<file path=xl/sharedStrings.xml><?xml version="1.0" encoding="utf-8"?>
<sst xmlns="http://schemas.openxmlformats.org/spreadsheetml/2006/main" count="139" uniqueCount="86">
  <si>
    <t>収益的収支比率</t>
    <rPh sb="0" eb="3">
      <t>シュウエキテキ</t>
    </rPh>
    <rPh sb="3" eb="5">
      <t>シュウシ</t>
    </rPh>
    <rPh sb="5" eb="7">
      <t>ヒリツ</t>
    </rPh>
    <phoneticPr fontId="2"/>
  </si>
  <si>
    <t>経費回収率</t>
    <rPh sb="0" eb="2">
      <t>ケイヒ</t>
    </rPh>
    <rPh sb="2" eb="4">
      <t>カイシュウ</t>
    </rPh>
    <rPh sb="4" eb="5">
      <t>リツ</t>
    </rPh>
    <phoneticPr fontId="2"/>
  </si>
  <si>
    <t>施設利用率</t>
    <rPh sb="0" eb="2">
      <t>シセツ</t>
    </rPh>
    <rPh sb="2" eb="5">
      <t>リヨウリツ</t>
    </rPh>
    <phoneticPr fontId="2"/>
  </si>
  <si>
    <t>営業収益</t>
    <rPh sb="0" eb="2">
      <t>エイギョウ</t>
    </rPh>
    <rPh sb="2" eb="4">
      <t>シュウエキ</t>
    </rPh>
    <phoneticPr fontId="2"/>
  </si>
  <si>
    <t>総収益</t>
    <rPh sb="0" eb="3">
      <t>ソウシュウエキ</t>
    </rPh>
    <phoneticPr fontId="2"/>
  </si>
  <si>
    <t>1-⑧</t>
    <phoneticPr fontId="2"/>
  </si>
  <si>
    <t>H24</t>
  </si>
  <si>
    <t>H25</t>
  </si>
  <si>
    <t>H26</t>
  </si>
  <si>
    <t>1-⑦</t>
    <phoneticPr fontId="2"/>
  </si>
  <si>
    <t>=</t>
    <phoneticPr fontId="2"/>
  </si>
  <si>
    <t>H23</t>
    <phoneticPr fontId="2"/>
  </si>
  <si>
    <t>H27</t>
  </si>
  <si>
    <t>1-⑥</t>
    <phoneticPr fontId="2"/>
  </si>
  <si>
    <t>1-⑤</t>
    <phoneticPr fontId="2"/>
  </si>
  <si>
    <t>26表1行3列</t>
  </si>
  <si>
    <t>総費用</t>
    <rPh sb="0" eb="3">
      <t>ソウヒヨウ</t>
    </rPh>
    <phoneticPr fontId="2"/>
  </si>
  <si>
    <t>地方債償還金</t>
    <rPh sb="0" eb="3">
      <t>チホウサイ</t>
    </rPh>
    <rPh sb="3" eb="6">
      <t>ショウカンキン</t>
    </rPh>
    <phoneticPr fontId="2"/>
  </si>
  <si>
    <t>26表1行1列</t>
    <rPh sb="6" eb="7">
      <t>レツ</t>
    </rPh>
    <phoneticPr fontId="2"/>
  </si>
  <si>
    <t>26表1行12列</t>
    <phoneticPr fontId="2"/>
  </si>
  <si>
    <t>総費用+償還金</t>
    <rPh sb="0" eb="3">
      <t>ソウヒヨウ</t>
    </rPh>
    <rPh sb="4" eb="7">
      <t>ショウカンキン</t>
    </rPh>
    <phoneticPr fontId="2"/>
  </si>
  <si>
    <t>1-④</t>
    <phoneticPr fontId="2"/>
  </si>
  <si>
    <t>地方債現在高</t>
    <rPh sb="0" eb="3">
      <t>チホウサイ</t>
    </rPh>
    <rPh sb="3" eb="5">
      <t>ゲンザイ</t>
    </rPh>
    <rPh sb="5" eb="6">
      <t>ダカ</t>
    </rPh>
    <phoneticPr fontId="2"/>
  </si>
  <si>
    <t>24表1行12列</t>
    <phoneticPr fontId="2"/>
  </si>
  <si>
    <t>1-①</t>
    <phoneticPr fontId="2"/>
  </si>
  <si>
    <t>総収益で費用をどの程度まかなえているか</t>
    <phoneticPr fontId="2"/>
  </si>
  <si>
    <t>○経営比較分析表</t>
    <rPh sb="1" eb="3">
      <t>ケイエイ</t>
    </rPh>
    <rPh sb="3" eb="5">
      <t>ヒカク</t>
    </rPh>
    <rPh sb="5" eb="7">
      <t>ブンセキ</t>
    </rPh>
    <rPh sb="7" eb="8">
      <t>ヒョウ</t>
    </rPh>
    <phoneticPr fontId="2"/>
  </si>
  <si>
    <t>事業名：</t>
    <rPh sb="0" eb="2">
      <t>ジギョウ</t>
    </rPh>
    <rPh sb="2" eb="3">
      <t>メイ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</si>
  <si>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</si>
  <si>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企業債残高対給水収益比率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2"/>
  </si>
  <si>
    <t>給水収益に対する企業債残高の割合</t>
    <rPh sb="0" eb="2">
      <t>キュウスイ</t>
    </rPh>
    <rPh sb="2" eb="4">
      <t>シュウエキ</t>
    </rPh>
    <rPh sb="5" eb="6">
      <t>タイ</t>
    </rPh>
    <rPh sb="8" eb="10">
      <t>キギョウ</t>
    </rPh>
    <rPh sb="10" eb="11">
      <t>サイ</t>
    </rPh>
    <rPh sb="11" eb="13">
      <t>ザンダカ</t>
    </rPh>
    <rPh sb="14" eb="16">
      <t>ワリアイ</t>
    </rPh>
    <phoneticPr fontId="2"/>
  </si>
  <si>
    <t>給水収益</t>
    <rPh sb="0" eb="2">
      <t>キュウスイ</t>
    </rPh>
    <rPh sb="2" eb="4">
      <t>シュウエキ</t>
    </rPh>
    <phoneticPr fontId="2"/>
  </si>
  <si>
    <t>料金回収率</t>
    <rPh sb="0" eb="2">
      <t>リョウキン</t>
    </rPh>
    <rPh sb="2" eb="4">
      <t>カイシュウ</t>
    </rPh>
    <rPh sb="4" eb="5">
      <t>リツ</t>
    </rPh>
    <phoneticPr fontId="2"/>
  </si>
  <si>
    <t>供給単価</t>
    <rPh sb="0" eb="2">
      <t>キョウキュウ</t>
    </rPh>
    <rPh sb="2" eb="4">
      <t>タンカ</t>
    </rPh>
    <phoneticPr fontId="2"/>
  </si>
  <si>
    <t>給水原価</t>
    <rPh sb="0" eb="2">
      <t>キュウスイ</t>
    </rPh>
    <rPh sb="2" eb="4">
      <t>ゲンカ</t>
    </rPh>
    <phoneticPr fontId="2"/>
  </si>
  <si>
    <t>年間総有収水量</t>
    <rPh sb="0" eb="2">
      <t>ネンカン</t>
    </rPh>
    <rPh sb="2" eb="3">
      <t>ソウ</t>
    </rPh>
    <rPh sb="3" eb="5">
      <t>ユウシュウ</t>
    </rPh>
    <rPh sb="5" eb="7">
      <t>スイリョウ</t>
    </rPh>
    <phoneticPr fontId="2"/>
  </si>
  <si>
    <t>一日配水能力</t>
    <rPh sb="0" eb="2">
      <t>イチニチ</t>
    </rPh>
    <rPh sb="2" eb="4">
      <t>ハイスイ</t>
    </rPh>
    <rPh sb="4" eb="6">
      <t>ノウリョク</t>
    </rPh>
    <phoneticPr fontId="2"/>
  </si>
  <si>
    <t>有収率</t>
    <rPh sb="0" eb="2">
      <t>ユウシュウ</t>
    </rPh>
    <rPh sb="2" eb="3">
      <t>リツ</t>
    </rPh>
    <phoneticPr fontId="2"/>
  </si>
  <si>
    <t>施設の稼働が収益につながっているか</t>
    <rPh sb="0" eb="2">
      <t>シセツ</t>
    </rPh>
    <rPh sb="3" eb="5">
      <t>カドウ</t>
    </rPh>
    <rPh sb="6" eb="8">
      <t>シュウエキ</t>
    </rPh>
    <phoneticPr fontId="2"/>
  </si>
  <si>
    <t>年間総配水量</t>
    <rPh sb="0" eb="2">
      <t>ネンカン</t>
    </rPh>
    <rPh sb="2" eb="3">
      <t>ソウ</t>
    </rPh>
    <rPh sb="3" eb="5">
      <t>ハイスイ</t>
    </rPh>
    <rPh sb="5" eb="6">
      <t>リョウ</t>
    </rPh>
    <phoneticPr fontId="2"/>
  </si>
  <si>
    <t>管路更新率</t>
    <rPh sb="0" eb="2">
      <t>カンロ</t>
    </rPh>
    <rPh sb="2" eb="4">
      <t>コウシン</t>
    </rPh>
    <rPh sb="4" eb="5">
      <t>リツ</t>
    </rPh>
    <phoneticPr fontId="2"/>
  </si>
  <si>
    <t>更新した管路延長の割合</t>
    <rPh sb="0" eb="2">
      <t>コウシン</t>
    </rPh>
    <rPh sb="4" eb="6">
      <t>カンロ</t>
    </rPh>
    <rPh sb="6" eb="8">
      <t>エンチョウ</t>
    </rPh>
    <rPh sb="9" eb="11">
      <t>ワリアイ</t>
    </rPh>
    <phoneticPr fontId="2"/>
  </si>
  <si>
    <t>管路延長</t>
    <rPh sb="0" eb="2">
      <t>カンロ</t>
    </rPh>
    <rPh sb="2" eb="4">
      <t>エンチョウ</t>
    </rPh>
    <phoneticPr fontId="2"/>
  </si>
  <si>
    <t>給水収益で給水に係る経費を賄えているか</t>
    <rPh sb="0" eb="2">
      <t>キュウスイ</t>
    </rPh>
    <rPh sb="2" eb="4">
      <t>シュウエキ</t>
    </rPh>
    <rPh sb="5" eb="7">
      <t>キュウスイ</t>
    </rPh>
    <rPh sb="8" eb="9">
      <t>カカ</t>
    </rPh>
    <rPh sb="10" eb="12">
      <t>ケイヒ</t>
    </rPh>
    <phoneticPr fontId="2"/>
  </si>
  <si>
    <t>有収水量１㎥あたりの費用</t>
    <phoneticPr fontId="2"/>
  </si>
  <si>
    <t>一日配水能力に対する一日平均配水量の割合</t>
    <rPh sb="0" eb="2">
      <t>イチニチ</t>
    </rPh>
    <rPh sb="2" eb="4">
      <t>ハイスイ</t>
    </rPh>
    <rPh sb="4" eb="6">
      <t>ノウリョク</t>
    </rPh>
    <rPh sb="14" eb="16">
      <t>ハイスイ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</si>
  <si>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</si>
  <si>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2-③</t>
    <phoneticPr fontId="2"/>
  </si>
  <si>
    <t>更新管路延長</t>
    <rPh sb="0" eb="2">
      <t>コウシン</t>
    </rPh>
    <rPh sb="2" eb="4">
      <t>カンロ</t>
    </rPh>
    <rPh sb="4" eb="6">
      <t>エンチョウ</t>
    </rPh>
    <phoneticPr fontId="2"/>
  </si>
  <si>
    <t>導水管</t>
    <rPh sb="0" eb="2">
      <t>ドウスイ</t>
    </rPh>
    <rPh sb="2" eb="3">
      <t>カン</t>
    </rPh>
    <phoneticPr fontId="2"/>
  </si>
  <si>
    <t>送水管</t>
    <rPh sb="0" eb="3">
      <t>ソウスイカン</t>
    </rPh>
    <phoneticPr fontId="2"/>
  </si>
  <si>
    <t>配水管</t>
    <rPh sb="0" eb="2">
      <t>ハイスイ</t>
    </rPh>
    <rPh sb="2" eb="3">
      <t>カン</t>
    </rPh>
    <phoneticPr fontId="2"/>
  </si>
  <si>
    <t>29表1行47列</t>
    <phoneticPr fontId="2"/>
  </si>
  <si>
    <t>29表1行45列</t>
  </si>
  <si>
    <t>29表1行46列</t>
  </si>
  <si>
    <t>29表1行7列</t>
    <phoneticPr fontId="2"/>
  </si>
  <si>
    <t>29表1行8列</t>
  </si>
  <si>
    <t>29表1行9列</t>
  </si>
  <si>
    <t>一日平均配水量</t>
    <rPh sb="0" eb="2">
      <t>ツイタチ</t>
    </rPh>
    <rPh sb="2" eb="4">
      <t>ヘイキン</t>
    </rPh>
    <rPh sb="4" eb="6">
      <t>ハイスイ</t>
    </rPh>
    <rPh sb="6" eb="7">
      <t>リョウ</t>
    </rPh>
    <phoneticPr fontId="2"/>
  </si>
  <si>
    <t>29表1行16列</t>
    <rPh sb="7" eb="8">
      <t>レツ</t>
    </rPh>
    <phoneticPr fontId="2"/>
  </si>
  <si>
    <t>29表1行14列</t>
    <phoneticPr fontId="2"/>
  </si>
  <si>
    <t>29表1行13列</t>
    <phoneticPr fontId="2"/>
  </si>
  <si>
    <t>地方債償還金</t>
    <rPh sb="0" eb="3">
      <t>チホウサイ</t>
    </rPh>
    <rPh sb="3" eb="5">
      <t>ショウカン</t>
    </rPh>
    <rPh sb="5" eb="6">
      <t>キン</t>
    </rPh>
    <phoneticPr fontId="2"/>
  </si>
  <si>
    <t>受託工事費</t>
    <rPh sb="0" eb="2">
      <t>ジュタク</t>
    </rPh>
    <rPh sb="2" eb="4">
      <t>コウジ</t>
    </rPh>
    <rPh sb="4" eb="5">
      <t>ヒ</t>
    </rPh>
    <phoneticPr fontId="2"/>
  </si>
  <si>
    <t>29表1行16列</t>
    <phoneticPr fontId="2"/>
  </si>
  <si>
    <t>26表1行49列</t>
    <phoneticPr fontId="2"/>
  </si>
  <si>
    <t>26表1行12列</t>
    <phoneticPr fontId="2"/>
  </si>
  <si>
    <t>26表1行15列</t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</si>
  <si>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</si>
  <si>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26表1行49列</t>
    <rPh sb="7" eb="8">
      <t>レツ</t>
    </rPh>
    <phoneticPr fontId="2"/>
  </si>
  <si>
    <t>29表1行18列</t>
    <phoneticPr fontId="2"/>
  </si>
  <si>
    <t>29表1行19列</t>
    <rPh sb="7" eb="8">
      <t>レツ</t>
    </rPh>
    <phoneticPr fontId="2"/>
  </si>
  <si>
    <t>料金収入</t>
    <rPh sb="0" eb="2">
      <t>リョウキン</t>
    </rPh>
    <rPh sb="2" eb="4">
      <t>シュウニュウ</t>
    </rPh>
    <phoneticPr fontId="2"/>
  </si>
  <si>
    <t>年間総有収水量</t>
    <rPh sb="0" eb="2">
      <t>ネンカン</t>
    </rPh>
    <rPh sb="2" eb="3">
      <t>ソウ</t>
    </rPh>
    <rPh sb="3" eb="5">
      <t>ユウシュウ</t>
    </rPh>
    <rPh sb="5" eb="7">
      <t>スイリョウ</t>
    </rPh>
    <phoneticPr fontId="2"/>
  </si>
  <si>
    <t>29表1行16列</t>
    <phoneticPr fontId="2"/>
  </si>
  <si>
    <t>26表1行3列</t>
    <phoneticPr fontId="2"/>
  </si>
  <si>
    <t>29表1行14列</t>
    <phoneticPr fontId="2"/>
  </si>
  <si>
    <t>企業債残対収益比</t>
    <rPh sb="0" eb="2">
      <t>キギョウ</t>
    </rPh>
    <rPh sb="2" eb="3">
      <t>サイ</t>
    </rPh>
    <rPh sb="3" eb="4">
      <t>ザン</t>
    </rPh>
    <rPh sb="4" eb="5">
      <t>タイ</t>
    </rPh>
    <rPh sb="5" eb="7">
      <t>シュウエキ</t>
    </rPh>
    <rPh sb="7" eb="8">
      <t>ヒ</t>
    </rPh>
    <phoneticPr fontId="2"/>
  </si>
  <si>
    <t>総費用-受託工+償還</t>
    <rPh sb="0" eb="3">
      <t>ソウヒヨウ</t>
    </rPh>
    <rPh sb="4" eb="6">
      <t>ジュタク</t>
    </rPh>
    <rPh sb="6" eb="7">
      <t>コウ</t>
    </rPh>
    <rPh sb="8" eb="10">
      <t>ショウカン</t>
    </rPh>
    <phoneticPr fontId="2"/>
  </si>
  <si>
    <t>営業外収益</t>
    <rPh sb="0" eb="3">
      <t>エイギョウガイ</t>
    </rPh>
    <rPh sb="3" eb="5">
      <t>シュウエキ</t>
    </rPh>
    <phoneticPr fontId="2"/>
  </si>
  <si>
    <t>26表1行2列</t>
    <rPh sb="6" eb="7">
      <t>レツ</t>
    </rPh>
    <phoneticPr fontId="2"/>
  </si>
  <si>
    <t>26表1行7列</t>
    <rPh sb="6" eb="7">
      <t>レツ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</si>
  <si>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</si>
  <si>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</si>
  <si>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26表1行13列</t>
    <phoneticPr fontId="2"/>
  </si>
  <si>
    <t>26表1行17列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</si>
</sst>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" borderId="0" xfId="0" applyFont="1" applyFill="1" applyBorder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9" fontId="0" fillId="0" borderId="0" xfId="2" applyFont="1" applyBorder="1">
      <alignment vertical="center"/>
    </xf>
    <xf numFmtId="9" fontId="0" fillId="0" borderId="0" xfId="2" applyFont="1" applyBorder="1" applyAlignment="1">
      <alignment horizontal="center" vertical="center"/>
    </xf>
    <xf numFmtId="0" fontId="9" fillId="0" borderId="0" xfId="0" applyFont="1" applyFill="1">
      <alignment vertical="center"/>
    </xf>
    <xf numFmtId="38" fontId="0" fillId="0" borderId="6" xfId="1" applyFont="1" applyBorder="1" applyAlignment="1">
      <alignment vertical="center"/>
    </xf>
    <xf numFmtId="38" fontId="0" fillId="0" borderId="6" xfId="1" applyFont="1" applyBorder="1">
      <alignment vertical="center"/>
    </xf>
    <xf numFmtId="176" fontId="0" fillId="0" borderId="19" xfId="2" applyNumberFormat="1" applyFont="1" applyBorder="1">
      <alignment vertical="center"/>
    </xf>
    <xf numFmtId="176" fontId="0" fillId="0" borderId="21" xfId="2" applyNumberFormat="1" applyFont="1" applyBorder="1">
      <alignment vertical="center"/>
    </xf>
    <xf numFmtId="176" fontId="0" fillId="0" borderId="22" xfId="2" applyNumberFormat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1" applyNumberFormat="1" applyFont="1" applyBorder="1" applyAlignment="1">
      <alignment vertical="center"/>
    </xf>
    <xf numFmtId="40" fontId="0" fillId="0" borderId="19" xfId="1" applyNumberFormat="1" applyFont="1" applyBorder="1">
      <alignment vertical="center"/>
    </xf>
    <xf numFmtId="40" fontId="0" fillId="0" borderId="21" xfId="1" applyNumberFormat="1" applyFont="1" applyBorder="1">
      <alignment vertical="center"/>
    </xf>
    <xf numFmtId="40" fontId="0" fillId="0" borderId="22" xfId="1" applyNumberFormat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0" fillId="0" borderId="25" xfId="1" applyFont="1" applyBorder="1" applyAlignment="1">
      <alignment vertical="center"/>
    </xf>
    <xf numFmtId="38" fontId="0" fillId="0" borderId="25" xfId="1" applyFont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4" xfId="1" applyFont="1" applyBorder="1">
      <alignment vertical="center"/>
    </xf>
    <xf numFmtId="40" fontId="0" fillId="0" borderId="6" xfId="1" applyNumberFormat="1" applyFont="1" applyBorder="1" applyAlignment="1">
      <alignment vertical="center"/>
    </xf>
    <xf numFmtId="40" fontId="0" fillId="0" borderId="6" xfId="1" applyNumberFormat="1" applyFont="1" applyBorder="1">
      <alignment vertical="center"/>
    </xf>
    <xf numFmtId="38" fontId="0" fillId="0" borderId="26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総収益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'1-①収益的収支比率'!$A$49:$B$49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'1-①収益的収支比率'!$C$49:$G$49</c:f>
              <c:numCache>
                <c:formatCode>#,##0_);[Red]\(#,##0\)</c:formatCode>
                <c:ptCount val="5"/>
                <c:pt idx="4">
                  <c:v>39399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'1-①収益的収支比率'!$A$48:$B$48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'1-①収益的収支比率'!$C$48:$G$48</c:f>
              <c:numCache>
                <c:formatCode>#,##0_);[Red]\(#,##0\)</c:formatCode>
                <c:ptCount val="5"/>
                <c:pt idx="4">
                  <c:v>104287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142099</c:v>
                </c:pt>
                <c:pt idx="1">
                  <c:v>150749</c:v>
                </c:pt>
                <c:pt idx="2">
                  <c:v>164790</c:v>
                </c:pt>
                <c:pt idx="3">
                  <c:v>142384</c:v>
                </c:pt>
                <c:pt idx="4">
                  <c:v>143686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41600"/>
        <c:axId val="120702080"/>
      </c:barChart>
      <c:catAx>
        <c:axId val="114441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702080"/>
        <c:crosses val="autoZero"/>
        <c:auto val="1"/>
        <c:lblAlgn val="ctr"/>
        <c:lblOffset val="100"/>
        <c:noMultiLvlLbl val="0"/>
      </c:catAx>
      <c:valAx>
        <c:axId val="120702080"/>
        <c:scaling>
          <c:orientation val="minMax"/>
          <c:max val="2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02108626795982E-2"/>
              <c:y val="7.697896081003996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4441600"/>
        <c:crosses val="autoZero"/>
        <c:crossBetween val="between"/>
        <c:majorUnit val="6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総費用－受託工事費＋地方債償還金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'1-⑥給水原価'!$A$47:$B$47</c:f>
              <c:strCache>
                <c:ptCount val="1"/>
                <c:pt idx="0">
                  <c:v>総費用-受託工+償還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val>
            <c:numRef>
              <c:f>'1-⑥給水原価'!$C$47:$G$47</c:f>
              <c:numCache>
                <c:formatCode>#,##0_);[Red]\(#,##0\)</c:formatCode>
                <c:ptCount val="5"/>
                <c:pt idx="0">
                  <c:v>185646</c:v>
                </c:pt>
                <c:pt idx="1">
                  <c:v>196967</c:v>
                </c:pt>
                <c:pt idx="2">
                  <c:v>201391</c:v>
                </c:pt>
                <c:pt idx="3">
                  <c:v>168736</c:v>
                </c:pt>
                <c:pt idx="4">
                  <c:v>163400</c:v>
                </c:pt>
              </c:numCache>
            </c:numRef>
          </c:val>
        </c:ser>
        <c:ser>
          <c:idx val="0"/>
          <c:order val="1"/>
          <c:tx>
            <c:strRef>
              <c:f>'1-⑥給水原価'!$A$48:$B$48</c:f>
              <c:strCache>
                <c:ptCount val="1"/>
                <c:pt idx="0">
                  <c:v>総費用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'1-⑥給水原価'!$C$48:$G$48</c:f>
              <c:numCache>
                <c:formatCode>#,##0_);[Red]\(#,##0\)</c:formatCode>
                <c:ptCount val="5"/>
                <c:pt idx="0">
                  <c:v>117705</c:v>
                </c:pt>
                <c:pt idx="1">
                  <c:v>128709</c:v>
                </c:pt>
                <c:pt idx="2">
                  <c:v>140293</c:v>
                </c:pt>
                <c:pt idx="3">
                  <c:v>121251</c:v>
                </c:pt>
                <c:pt idx="4">
                  <c:v>125903</c:v>
                </c:pt>
              </c:numCache>
            </c:numRef>
          </c:val>
        </c:ser>
        <c:ser>
          <c:idx val="3"/>
          <c:order val="2"/>
          <c:tx>
            <c:strRef>
              <c:f>'1-⑥給水原価'!$A$49:$B$49</c:f>
              <c:strCache>
                <c:ptCount val="1"/>
                <c:pt idx="0">
                  <c:v>受託工事費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val>
            <c:numRef>
              <c:f>'1-⑥給水原価'!$C$49:$G$49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strRef>
              <c:f>'1-⑥給水原価'!$A$50:$B$50</c:f>
              <c:strCache>
                <c:ptCount val="1"/>
                <c:pt idx="0">
                  <c:v>地方債償還金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'1-⑥給水原価'!$C$50:$G$50</c:f>
              <c:numCache>
                <c:formatCode>#,##0_);[Red]\(#,##0\)</c:formatCode>
                <c:ptCount val="5"/>
                <c:pt idx="0">
                  <c:v>67941</c:v>
                </c:pt>
                <c:pt idx="1">
                  <c:v>68258</c:v>
                </c:pt>
                <c:pt idx="2">
                  <c:v>61098</c:v>
                </c:pt>
                <c:pt idx="3">
                  <c:v>47485</c:v>
                </c:pt>
                <c:pt idx="4">
                  <c:v>37497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15200"/>
        <c:axId val="90916736"/>
      </c:barChart>
      <c:catAx>
        <c:axId val="90915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16736"/>
        <c:crosses val="autoZero"/>
        <c:auto val="1"/>
        <c:lblAlgn val="ctr"/>
        <c:lblOffset val="100"/>
        <c:noMultiLvlLbl val="0"/>
      </c:catAx>
      <c:valAx>
        <c:axId val="90916736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2587570938659408E-2"/>
              <c:y val="8.082010558006427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915200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年間総有収水量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'1-⑥給水原価'!$A$51:$B$51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'1-⑥給水原価'!$C$51:$G$51</c:f>
              <c:numCache>
                <c:formatCode>#,##0_);[Red]\(#,##0\)</c:formatCode>
                <c:ptCount val="5"/>
                <c:pt idx="0">
                  <c:v>446822</c:v>
                </c:pt>
                <c:pt idx="1">
                  <c:v>424875</c:v>
                </c:pt>
                <c:pt idx="2">
                  <c:v>421719</c:v>
                </c:pt>
                <c:pt idx="3">
                  <c:v>406058</c:v>
                </c:pt>
                <c:pt idx="4">
                  <c:v>397904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26464"/>
        <c:axId val="90932352"/>
      </c:barChart>
      <c:catAx>
        <c:axId val="90926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32352"/>
        <c:crosses val="autoZero"/>
        <c:auto val="1"/>
        <c:lblAlgn val="ctr"/>
        <c:lblOffset val="100"/>
        <c:noMultiLvlLbl val="0"/>
      </c:catAx>
      <c:valAx>
        <c:axId val="90932352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6443780088986201E-2"/>
              <c:y val="7.744717750989091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926464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'1-⑥給水原価'!$A$47:$B$47</c:f>
              <c:strCache>
                <c:ptCount val="1"/>
                <c:pt idx="0">
                  <c:v>総費用-受託工+償還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'1-⑥給水原価'!$C$47:$G$47</c:f>
              <c:numCache>
                <c:formatCode>#,##0_);[Red]\(#,##0\)</c:formatCode>
                <c:ptCount val="5"/>
                <c:pt idx="0">
                  <c:v>185646</c:v>
                </c:pt>
                <c:pt idx="1">
                  <c:v>196967</c:v>
                </c:pt>
                <c:pt idx="2">
                  <c:v>201391</c:v>
                </c:pt>
                <c:pt idx="3">
                  <c:v>168736</c:v>
                </c:pt>
                <c:pt idx="4">
                  <c:v>163400</c:v>
                </c:pt>
              </c:numCache>
            </c:numRef>
          </c:val>
        </c:ser>
        <c:ser>
          <c:idx val="1"/>
          <c:order val="1"/>
          <c:tx>
            <c:strRef>
              <c:f>'1-⑥給水原価'!$A$51:$B$51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'1-⑥給水原価'!$C$51:$G$51</c:f>
              <c:numCache>
                <c:formatCode>#,##0_);[Red]\(#,##0\)</c:formatCode>
                <c:ptCount val="5"/>
                <c:pt idx="0">
                  <c:v>446822</c:v>
                </c:pt>
                <c:pt idx="1">
                  <c:v>424875</c:v>
                </c:pt>
                <c:pt idx="2">
                  <c:v>421719</c:v>
                </c:pt>
                <c:pt idx="3">
                  <c:v>406058</c:v>
                </c:pt>
                <c:pt idx="4">
                  <c:v>397904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57696"/>
        <c:axId val="91107328"/>
      </c:barChart>
      <c:lineChart>
        <c:grouping val="standard"/>
        <c:varyColors val="0"/>
        <c:ser>
          <c:idx val="2"/>
          <c:order val="2"/>
          <c:tx>
            <c:strRef>
              <c:f>'1-⑥給水原価'!$A$52:$B$52</c:f>
              <c:strCache>
                <c:ptCount val="1"/>
                <c:pt idx="0">
                  <c:v>給水原価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'1-⑥給水原価'!$C$52:$G$52</c:f>
              <c:numCache>
                <c:formatCode>0.00_ </c:formatCode>
                <c:ptCount val="5"/>
                <c:pt idx="0">
                  <c:v>415.48088500566223</c:v>
                </c:pt>
                <c:pt idx="1">
                  <c:v>463.58811415122091</c:v>
                </c:pt>
                <c:pt idx="2">
                  <c:v>477.54784584047673</c:v>
                </c:pt>
                <c:pt idx="3">
                  <c:v>415.54654753754386</c:v>
                </c:pt>
                <c:pt idx="4">
                  <c:v>410.65181551328965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'1-⑥給水原価'!$A$53:$B$53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'1-⑥給水原価'!$C$53:$G$53</c:f>
              <c:numCache>
                <c:formatCode>#,##0.00_);[Red]\(#,##0.00\)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0784"/>
        <c:axId val="91109248"/>
      </c:lineChart>
      <c:catAx>
        <c:axId val="90957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1107328"/>
        <c:crosses val="autoZero"/>
        <c:auto val="1"/>
        <c:lblAlgn val="ctr"/>
        <c:lblOffset val="100"/>
        <c:noMultiLvlLbl val="0"/>
      </c:catAx>
      <c:valAx>
        <c:axId val="91107328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6.7057273860579511E-2"/>
              <c:y val="5.54908253394829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957696"/>
        <c:crosses val="autoZero"/>
        <c:crossBetween val="between"/>
        <c:majorUnit val="100000"/>
      </c:valAx>
      <c:valAx>
        <c:axId val="91109248"/>
        <c:scaling>
          <c:orientation val="minMax"/>
          <c:max val="550"/>
          <c:min val="200"/>
        </c:scaling>
        <c:delete val="0"/>
        <c:axPos val="r"/>
        <c:numFmt formatCode="0.00_ " sourceLinked="1"/>
        <c:majorTickMark val="out"/>
        <c:minorTickMark val="none"/>
        <c:tickLblPos val="nextTo"/>
        <c:crossAx val="91110784"/>
        <c:crosses val="max"/>
        <c:crossBetween val="between"/>
        <c:majorUnit val="70"/>
      </c:valAx>
      <c:catAx>
        <c:axId val="9111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911092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一日平均配水量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1601.2868852459017</c:v>
                </c:pt>
                <c:pt idx="1">
                  <c:v>1737.1260273972603</c:v>
                </c:pt>
                <c:pt idx="2">
                  <c:v>1653.6602739726027</c:v>
                </c:pt>
                <c:pt idx="3">
                  <c:v>1744.7232876712328</c:v>
                </c:pt>
                <c:pt idx="4">
                  <c:v>1597.9617486338798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32640"/>
        <c:axId val="108834176"/>
      </c:barChart>
      <c:catAx>
        <c:axId val="108832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834176"/>
        <c:crosses val="autoZero"/>
        <c:auto val="1"/>
        <c:lblAlgn val="ctr"/>
        <c:lblOffset val="100"/>
        <c:noMultiLvlLbl val="0"/>
      </c:catAx>
      <c:valAx>
        <c:axId val="108834176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447111223396541"/>
              <c:y val="6.929667126999133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08832640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一日配水能力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2731</c:v>
                </c:pt>
                <c:pt idx="1">
                  <c:v>2731</c:v>
                </c:pt>
                <c:pt idx="2">
                  <c:v>2731</c:v>
                </c:pt>
                <c:pt idx="3">
                  <c:v>2731</c:v>
                </c:pt>
                <c:pt idx="4">
                  <c:v>2731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64544"/>
        <c:axId val="110366080"/>
      </c:barChart>
      <c:catAx>
        <c:axId val="110364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366080"/>
        <c:crosses val="autoZero"/>
        <c:auto val="1"/>
        <c:lblAlgn val="ctr"/>
        <c:lblOffset val="100"/>
        <c:noMultiLvlLbl val="0"/>
      </c:catAx>
      <c:valAx>
        <c:axId val="110366080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9313655311802604E-2"/>
              <c:y val="6.958090415689188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364544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1601.2868852459017</c:v>
                </c:pt>
                <c:pt idx="1">
                  <c:v>1737.1260273972603</c:v>
                </c:pt>
                <c:pt idx="2">
                  <c:v>1653.6602739726027</c:v>
                </c:pt>
                <c:pt idx="3">
                  <c:v>1744.7232876712328</c:v>
                </c:pt>
                <c:pt idx="4">
                  <c:v>1597.9617486338798</c:v>
                </c:pt>
              </c:numCache>
            </c:numRef>
          </c:val>
        </c:ser>
        <c:ser>
          <c:idx val="1"/>
          <c:order val="1"/>
          <c:tx>
            <c:strRef>
              <c:f>'1-⑦施設利用率'!$A$49:$B$49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2731</c:v>
                </c:pt>
                <c:pt idx="1">
                  <c:v>2731</c:v>
                </c:pt>
                <c:pt idx="2">
                  <c:v>2731</c:v>
                </c:pt>
                <c:pt idx="3">
                  <c:v>2731</c:v>
                </c:pt>
                <c:pt idx="4">
                  <c:v>2731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98176"/>
        <c:axId val="110500096"/>
      </c:barChart>
      <c:lineChart>
        <c:grouping val="standard"/>
        <c:varyColors val="0"/>
        <c:ser>
          <c:idx val="2"/>
          <c:order val="2"/>
          <c:tx>
            <c:strRef>
              <c:f>'1-⑦施設利用率'!$A$50:$B$50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58.633719708747769</c:v>
                </c:pt>
                <c:pt idx="1">
                  <c:v>63.607690494224101</c:v>
                </c:pt>
                <c:pt idx="2">
                  <c:v>60.551456388597678</c:v>
                </c:pt>
                <c:pt idx="3">
                  <c:v>63.885876516705707</c:v>
                </c:pt>
                <c:pt idx="4">
                  <c:v>58.511964431852057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'1-⑦施設利用率'!$A$51:$B$51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'1-⑦施設利用率'!$C$51:$G$51</c:f>
              <c:numCache>
                <c:formatCode>#,##0.00_);[Red]\(#,##0.00\)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03808"/>
        <c:axId val="110502272"/>
      </c:lineChart>
      <c:catAx>
        <c:axId val="110498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0500096"/>
        <c:crosses val="autoZero"/>
        <c:auto val="1"/>
        <c:lblAlgn val="ctr"/>
        <c:lblOffset val="100"/>
        <c:noMultiLvlLbl val="0"/>
      </c:catAx>
      <c:valAx>
        <c:axId val="110500096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2868333731822076"/>
              <c:y val="5.54908253394829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498176"/>
        <c:crosses val="autoZero"/>
        <c:crossBetween val="between"/>
        <c:majorUnit val="500"/>
      </c:valAx>
      <c:valAx>
        <c:axId val="110502272"/>
        <c:scaling>
          <c:orientation val="minMax"/>
          <c:max val="65"/>
          <c:min val="5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0503808"/>
        <c:crosses val="max"/>
        <c:crossBetween val="between"/>
        <c:majorUnit val="5"/>
      </c:valAx>
      <c:catAx>
        <c:axId val="110503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022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年間総有収水量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'1-⑧有収率'!$A$47:$B$47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'1-⑧有収率'!$C$47:$G$47</c:f>
              <c:numCache>
                <c:formatCode>#,##0_);[Red]\(#,##0\)</c:formatCode>
                <c:ptCount val="5"/>
                <c:pt idx="0">
                  <c:v>446822</c:v>
                </c:pt>
                <c:pt idx="1">
                  <c:v>424875</c:v>
                </c:pt>
                <c:pt idx="2">
                  <c:v>421719</c:v>
                </c:pt>
                <c:pt idx="3">
                  <c:v>406058</c:v>
                </c:pt>
                <c:pt idx="4">
                  <c:v>397904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55520"/>
        <c:axId val="110557056"/>
      </c:barChart>
      <c:catAx>
        <c:axId val="110555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557056"/>
        <c:crosses val="autoZero"/>
        <c:auto val="1"/>
        <c:lblAlgn val="ctr"/>
        <c:lblOffset val="100"/>
        <c:noMultiLvlLbl val="0"/>
      </c:catAx>
      <c:valAx>
        <c:axId val="110557056"/>
        <c:scaling>
          <c:orientation val="minMax"/>
          <c:max val="8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68478204930266"/>
              <c:y val="6.929667126999133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555520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年間総配水量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'1-⑧有収率'!$A$48:$B$48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'1-⑧有収率'!$C$48:$G$48</c:f>
              <c:numCache>
                <c:formatCode>#,##0_);[Red]\(#,##0\)</c:formatCode>
                <c:ptCount val="5"/>
                <c:pt idx="0">
                  <c:v>586071</c:v>
                </c:pt>
                <c:pt idx="1">
                  <c:v>634051</c:v>
                </c:pt>
                <c:pt idx="2">
                  <c:v>603586</c:v>
                </c:pt>
                <c:pt idx="3">
                  <c:v>636824</c:v>
                </c:pt>
                <c:pt idx="4">
                  <c:v>584854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75872"/>
        <c:axId val="119006336"/>
      </c:barChart>
      <c:catAx>
        <c:axId val="118975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006336"/>
        <c:crosses val="autoZero"/>
        <c:auto val="1"/>
        <c:lblAlgn val="ctr"/>
        <c:lblOffset val="100"/>
        <c:noMultiLvlLbl val="0"/>
      </c:catAx>
      <c:valAx>
        <c:axId val="119006336"/>
        <c:scaling>
          <c:orientation val="minMax"/>
          <c:max val="8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4964279197720602E-2"/>
              <c:y val="7.3514040833391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8975872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'1-⑧有収率'!$A$47:$B$47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'1-⑧有収率'!$C$47:$G$47</c:f>
              <c:numCache>
                <c:formatCode>#,##0_);[Red]\(#,##0\)</c:formatCode>
                <c:ptCount val="5"/>
                <c:pt idx="0">
                  <c:v>446822</c:v>
                </c:pt>
                <c:pt idx="1">
                  <c:v>424875</c:v>
                </c:pt>
                <c:pt idx="2">
                  <c:v>421719</c:v>
                </c:pt>
                <c:pt idx="3">
                  <c:v>406058</c:v>
                </c:pt>
                <c:pt idx="4">
                  <c:v>397904</c:v>
                </c:pt>
              </c:numCache>
            </c:numRef>
          </c:val>
        </c:ser>
        <c:ser>
          <c:idx val="1"/>
          <c:order val="1"/>
          <c:tx>
            <c:strRef>
              <c:f>'1-⑧有収率'!$A$48:$B$48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'1-⑧有収率'!$C$48:$G$48</c:f>
              <c:numCache>
                <c:formatCode>#,##0_);[Red]\(#,##0\)</c:formatCode>
                <c:ptCount val="5"/>
                <c:pt idx="0">
                  <c:v>586071</c:v>
                </c:pt>
                <c:pt idx="1">
                  <c:v>634051</c:v>
                </c:pt>
                <c:pt idx="2">
                  <c:v>603586</c:v>
                </c:pt>
                <c:pt idx="3">
                  <c:v>636824</c:v>
                </c:pt>
                <c:pt idx="4">
                  <c:v>584854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68544"/>
        <c:axId val="119816192"/>
      </c:barChart>
      <c:lineChart>
        <c:grouping val="standard"/>
        <c:varyColors val="0"/>
        <c:ser>
          <c:idx val="2"/>
          <c:order val="2"/>
          <c:tx>
            <c:strRef>
              <c:f>'1-⑧有収率'!$A$49:$B$49</c:f>
              <c:strCache>
                <c:ptCount val="1"/>
                <c:pt idx="0">
                  <c:v>有収率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'1-⑧有収率'!$C$49:$G$49</c:f>
              <c:numCache>
                <c:formatCode>#,##0.00_);[Red]\(#,##0.00\)</c:formatCode>
                <c:ptCount val="5"/>
                <c:pt idx="0">
                  <c:v>76.240250754601405</c:v>
                </c:pt>
                <c:pt idx="1">
                  <c:v>67.009593865477697</c:v>
                </c:pt>
                <c:pt idx="2">
                  <c:v>69.868916774080247</c:v>
                </c:pt>
                <c:pt idx="3">
                  <c:v>63.762986319611073</c:v>
                </c:pt>
                <c:pt idx="4">
                  <c:v>68.03475739244324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'1-⑧有収率'!$A$50:$B$50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'1-⑧有収率'!$C$50:$G$50</c:f>
              <c:numCache>
                <c:formatCode>#,##0.00_);[Red]\(#,##0.00\)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19648"/>
        <c:axId val="119818112"/>
      </c:lineChart>
      <c:catAx>
        <c:axId val="119068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816192"/>
        <c:crosses val="autoZero"/>
        <c:auto val="1"/>
        <c:lblAlgn val="ctr"/>
        <c:lblOffset val="100"/>
        <c:noMultiLvlLbl val="0"/>
      </c:catAx>
      <c:valAx>
        <c:axId val="119816192"/>
        <c:scaling>
          <c:orientation val="minMax"/>
          <c:max val="8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0814131616567368"/>
              <c:y val="5.252126334987636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9068544"/>
        <c:crosses val="autoZero"/>
        <c:crossBetween val="between"/>
        <c:majorUnit val="200000"/>
      </c:valAx>
      <c:valAx>
        <c:axId val="119818112"/>
        <c:scaling>
          <c:orientation val="minMax"/>
          <c:max val="80"/>
          <c:min val="6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9819648"/>
        <c:crosses val="max"/>
        <c:crossBetween val="between"/>
        <c:majorUnit val="5"/>
      </c:valAx>
      <c:catAx>
        <c:axId val="119819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98181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当該年度に更新した管路延長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'2-③管路更新率'!$A$50:$B$50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'2-③管路更新率'!$C$50:$G$50</c:f>
              <c:numCache>
                <c:formatCode>#,##0_);[Red]\(#,##0\)</c:formatCode>
                <c:ptCount val="5"/>
                <c:pt idx="0">
                  <c:v>0</c:v>
                </c:pt>
                <c:pt idx="1">
                  <c:v>2061.5559999999996</c:v>
                </c:pt>
                <c:pt idx="2">
                  <c:v>623.66399999999999</c:v>
                </c:pt>
                <c:pt idx="3">
                  <c:v>2408.0359999999996</c:v>
                </c:pt>
                <c:pt idx="4">
                  <c:v>523</c:v>
                </c:pt>
              </c:numCache>
            </c:numRef>
          </c:val>
        </c:ser>
        <c:ser>
          <c:idx val="2"/>
          <c:order val="1"/>
          <c:tx>
            <c:strRef>
              <c:f>'2-③管路更新率'!$A$49:$B$49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'2-③管路更新率'!$A$48:$B$48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'2-③管路更新率'!$C$48:$G$48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'2-③管路更新率'!$A$47:$B$47</c:f>
              <c:strCache>
                <c:ptCount val="1"/>
                <c:pt idx="0">
                  <c:v>更新管路延長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'2-③管路更新率'!$C$47:$G$47</c:f>
              <c:numCache>
                <c:formatCode>#,##0_);[Red]\(#,##0\)</c:formatCode>
                <c:ptCount val="5"/>
                <c:pt idx="0">
                  <c:v>0</c:v>
                </c:pt>
                <c:pt idx="1">
                  <c:v>2061.5559999999996</c:v>
                </c:pt>
                <c:pt idx="2">
                  <c:v>623.66399999999999</c:v>
                </c:pt>
                <c:pt idx="3">
                  <c:v>2408.0359999999996</c:v>
                </c:pt>
                <c:pt idx="4">
                  <c:v>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331072"/>
        <c:axId val="121341056"/>
      </c:barChart>
      <c:catAx>
        <c:axId val="121331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341056"/>
        <c:crosses val="autoZero"/>
        <c:auto val="1"/>
        <c:lblAlgn val="ctr"/>
        <c:lblOffset val="100"/>
        <c:noMultiLvlLbl val="0"/>
      </c:catAx>
      <c:valAx>
        <c:axId val="121341056"/>
        <c:scaling>
          <c:orientation val="minMax"/>
          <c:max val="1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68478204930266"/>
              <c:y val="5.777323695991840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1331072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総費用＋地方債償還金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'1-①収益的収支比率'!$A$54:$B$54</c:f>
              <c:strCache>
                <c:ptCount val="1"/>
                <c:pt idx="0">
                  <c:v>地方債償還金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'1-①収益的収支比率'!$C$54:$G$54</c:f>
              <c:numCache>
                <c:formatCode>#,##0_);[Red]\(#,##0\)</c:formatCode>
                <c:ptCount val="5"/>
                <c:pt idx="0">
                  <c:v>67941</c:v>
                </c:pt>
                <c:pt idx="1">
                  <c:v>68258</c:v>
                </c:pt>
                <c:pt idx="2">
                  <c:v>61098</c:v>
                </c:pt>
                <c:pt idx="3">
                  <c:v>47485</c:v>
                </c:pt>
                <c:pt idx="4">
                  <c:v>37497</c:v>
                </c:pt>
              </c:numCache>
            </c:numRef>
          </c:val>
        </c:ser>
        <c:ser>
          <c:idx val="3"/>
          <c:order val="1"/>
          <c:tx>
            <c:strRef>
              <c:f>'1-①収益的収支比率'!$A$52:$B$52</c:f>
              <c:strCache>
                <c:ptCount val="1"/>
                <c:pt idx="0">
                  <c:v>営業費用</c:v>
                </c:pt>
              </c:strCache>
            </c:strRef>
          </c:tx>
          <c:invertIfNegative val="0"/>
          <c:val>
            <c:numRef>
              <c:f>'1-①収益的収支比率'!$C$52:$G$52</c:f>
              <c:numCache>
                <c:formatCode>#,##0_);[Red]\(#,##0\)</c:formatCode>
                <c:ptCount val="5"/>
                <c:pt idx="4">
                  <c:v>110383</c:v>
                </c:pt>
              </c:numCache>
            </c:numRef>
          </c:val>
        </c:ser>
        <c:ser>
          <c:idx val="4"/>
          <c:order val="2"/>
          <c:tx>
            <c:strRef>
              <c:f>'1-①収益的収支比率'!$A$53:$B$53</c:f>
              <c:strCache>
                <c:ptCount val="1"/>
                <c:pt idx="0">
                  <c:v>営業外費用</c:v>
                </c:pt>
              </c:strCache>
            </c:strRef>
          </c:tx>
          <c:invertIfNegative val="0"/>
          <c:val>
            <c:numRef>
              <c:f>'1-①収益的収支比率'!$C$53:$G$53</c:f>
              <c:numCache>
                <c:formatCode>#,##0_);[Red]\(#,##0\)</c:formatCode>
                <c:ptCount val="5"/>
                <c:pt idx="4">
                  <c:v>15520</c:v>
                </c:pt>
              </c:numCache>
            </c:numRef>
          </c:val>
        </c:ser>
        <c:ser>
          <c:idx val="2"/>
          <c:order val="3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185646</c:v>
                </c:pt>
                <c:pt idx="1">
                  <c:v>196967</c:v>
                </c:pt>
                <c:pt idx="2">
                  <c:v>201391</c:v>
                </c:pt>
                <c:pt idx="3">
                  <c:v>168736</c:v>
                </c:pt>
                <c:pt idx="4">
                  <c:v>163400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02848"/>
        <c:axId val="135930624"/>
      </c:barChart>
      <c:catAx>
        <c:axId val="135502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930624"/>
        <c:crosses val="autoZero"/>
        <c:auto val="1"/>
        <c:lblAlgn val="ctr"/>
        <c:lblOffset val="100"/>
        <c:noMultiLvlLbl val="0"/>
      </c:catAx>
      <c:valAx>
        <c:axId val="135930624"/>
        <c:scaling>
          <c:orientation val="minMax"/>
          <c:max val="2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7.5950613125231006E-2"/>
              <c:y val="8.138031418639041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5502848"/>
        <c:crosses val="autoZero"/>
        <c:crossBetween val="between"/>
        <c:majorUnit val="6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管路延長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'2-③管路更新率'!$A$54:$B$54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'2-③管路更新率'!$C$54:$G$54</c:f>
              <c:numCache>
                <c:formatCode>#,##0_);[Red]\(#,##0\)</c:formatCode>
                <c:ptCount val="5"/>
                <c:pt idx="0">
                  <c:v>153663</c:v>
                </c:pt>
                <c:pt idx="1">
                  <c:v>153663</c:v>
                </c:pt>
                <c:pt idx="2">
                  <c:v>153663</c:v>
                </c:pt>
                <c:pt idx="3">
                  <c:v>153663</c:v>
                </c:pt>
                <c:pt idx="4">
                  <c:v>154186</c:v>
                </c:pt>
              </c:numCache>
            </c:numRef>
          </c:val>
        </c:ser>
        <c:ser>
          <c:idx val="2"/>
          <c:order val="1"/>
          <c:tx>
            <c:strRef>
              <c:f>'2-③管路更新率'!$A$53:$B$53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'2-③管路更新率'!$C$53:$G$53</c:f>
              <c:numCache>
                <c:formatCode>#,##0_);[Red]\(#,##0\)</c:formatCode>
                <c:ptCount val="5"/>
                <c:pt idx="0">
                  <c:v>16149</c:v>
                </c:pt>
                <c:pt idx="1">
                  <c:v>16149</c:v>
                </c:pt>
                <c:pt idx="2">
                  <c:v>16149</c:v>
                </c:pt>
                <c:pt idx="3">
                  <c:v>16149</c:v>
                </c:pt>
                <c:pt idx="4">
                  <c:v>16149</c:v>
                </c:pt>
              </c:numCache>
            </c:numRef>
          </c:val>
        </c:ser>
        <c:ser>
          <c:idx val="1"/>
          <c:order val="2"/>
          <c:tx>
            <c:strRef>
              <c:f>'2-③管路更新率'!$A$52:$B$52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'2-③管路更新率'!$C$52:$G$52</c:f>
              <c:numCache>
                <c:formatCode>#,##0_);[Red]\(#,##0\)</c:formatCode>
                <c:ptCount val="5"/>
                <c:pt idx="0">
                  <c:v>3428</c:v>
                </c:pt>
                <c:pt idx="1">
                  <c:v>3428</c:v>
                </c:pt>
                <c:pt idx="2">
                  <c:v>3428</c:v>
                </c:pt>
                <c:pt idx="3">
                  <c:v>3428</c:v>
                </c:pt>
                <c:pt idx="4">
                  <c:v>3428</c:v>
                </c:pt>
              </c:numCache>
            </c:numRef>
          </c:val>
        </c:ser>
        <c:ser>
          <c:idx val="0"/>
          <c:order val="3"/>
          <c:tx>
            <c:strRef>
              <c:f>'2-③管路更新率'!$A$51:$B$51</c:f>
              <c:strCache>
                <c:ptCount val="1"/>
                <c:pt idx="0">
                  <c:v>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'2-③管路更新率'!$C$51:$G$51</c:f>
              <c:numCache>
                <c:formatCode>#,##0_);[Red]\(#,##0\)</c:formatCode>
                <c:ptCount val="5"/>
                <c:pt idx="0">
                  <c:v>173240</c:v>
                </c:pt>
                <c:pt idx="1">
                  <c:v>173240</c:v>
                </c:pt>
                <c:pt idx="2">
                  <c:v>173240</c:v>
                </c:pt>
                <c:pt idx="3">
                  <c:v>173240</c:v>
                </c:pt>
                <c:pt idx="4">
                  <c:v>173763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47936"/>
        <c:axId val="121449472"/>
      </c:barChart>
      <c:catAx>
        <c:axId val="121447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449472"/>
        <c:crosses val="autoZero"/>
        <c:auto val="1"/>
        <c:lblAlgn val="ctr"/>
        <c:lblOffset val="100"/>
        <c:noMultiLvlLbl val="0"/>
      </c:catAx>
      <c:valAx>
        <c:axId val="121449472"/>
        <c:scaling>
          <c:orientation val="minMax"/>
          <c:max val="1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4.0299989239313008E-2"/>
              <c:y val="7.3514040833391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1447936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管路更新率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'2-③管路更新率'!$A$47:$B$47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'2-③管路更新率'!$C$47:$G$47</c:f>
              <c:numCache>
                <c:formatCode>#,##0_);[Red]\(#,##0\)</c:formatCode>
                <c:ptCount val="5"/>
                <c:pt idx="0">
                  <c:v>0</c:v>
                </c:pt>
                <c:pt idx="1">
                  <c:v>2061.5559999999996</c:v>
                </c:pt>
                <c:pt idx="2">
                  <c:v>623.66399999999999</c:v>
                </c:pt>
                <c:pt idx="3">
                  <c:v>2408.0359999999996</c:v>
                </c:pt>
                <c:pt idx="4">
                  <c:v>523</c:v>
                </c:pt>
              </c:numCache>
            </c:numRef>
          </c:val>
        </c:ser>
        <c:ser>
          <c:idx val="1"/>
          <c:order val="1"/>
          <c:tx>
            <c:strRef>
              <c:f>'2-③管路更新率'!$A$51:$B$51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'2-③管路更新率'!$C$51:$G$51</c:f>
              <c:numCache>
                <c:formatCode>#,##0_);[Red]\(#,##0\)</c:formatCode>
                <c:ptCount val="5"/>
                <c:pt idx="0">
                  <c:v>173240</c:v>
                </c:pt>
                <c:pt idx="1">
                  <c:v>173240</c:v>
                </c:pt>
                <c:pt idx="2">
                  <c:v>173240</c:v>
                </c:pt>
                <c:pt idx="3">
                  <c:v>173240</c:v>
                </c:pt>
                <c:pt idx="4">
                  <c:v>173763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99648"/>
        <c:axId val="121501568"/>
      </c:barChart>
      <c:lineChart>
        <c:grouping val="standard"/>
        <c:varyColors val="0"/>
        <c:ser>
          <c:idx val="2"/>
          <c:order val="2"/>
          <c:tx>
            <c:strRef>
              <c:f>'2-③管路更新率'!$A$55:$B$55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'2-③管路更新率'!$C$55:$G$55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1.1899999999999997</c:v>
                </c:pt>
                <c:pt idx="2">
                  <c:v>0.36</c:v>
                </c:pt>
                <c:pt idx="3">
                  <c:v>1.3899999999999997</c:v>
                </c:pt>
                <c:pt idx="4">
                  <c:v>0.30098467452794903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'2-③管路更新率'!$A$56:$B$56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'2-③管路更新率'!$C$56:$G$56</c:f>
              <c:numCache>
                <c:formatCode>#,##0.00_);[Red]\(#,##0.00\)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79008"/>
        <c:axId val="121577472"/>
      </c:lineChart>
      <c:catAx>
        <c:axId val="121499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501568"/>
        <c:crosses val="autoZero"/>
        <c:auto val="1"/>
        <c:lblAlgn val="ctr"/>
        <c:lblOffset val="100"/>
        <c:noMultiLvlLbl val="0"/>
      </c:catAx>
      <c:valAx>
        <c:axId val="121501568"/>
        <c:scaling>
          <c:orientation val="minMax"/>
          <c:max val="1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9.320166441836672E-2"/>
              <c:y val="4.955170136026983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1499648"/>
        <c:crosses val="autoZero"/>
        <c:crossBetween val="between"/>
        <c:majorUnit val="30000"/>
      </c:valAx>
      <c:valAx>
        <c:axId val="121577472"/>
        <c:scaling>
          <c:orientation val="minMax"/>
          <c:max val="1.5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1579008"/>
        <c:crosses val="max"/>
        <c:crossBetween val="between"/>
        <c:majorUnit val="0.5"/>
      </c:valAx>
      <c:catAx>
        <c:axId val="12157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215774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'1-⑤料金回収率'!$A$47:$B$47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'1-⑤料金回収率'!$C$47:$G$47</c:f>
              <c:numCache>
                <c:formatCode>#,##0.00_);[Red]\(#,##0.00\)</c:formatCode>
                <c:ptCount val="5"/>
                <c:pt idx="0">
                  <c:v>235.43827295880686</c:v>
                </c:pt>
                <c:pt idx="1">
                  <c:v>247.36216534274789</c:v>
                </c:pt>
                <c:pt idx="2">
                  <c:v>244.27165956478129</c:v>
                </c:pt>
                <c:pt idx="3">
                  <c:v>251.81378029739594</c:v>
                </c:pt>
                <c:pt idx="4">
                  <c:v>258.56487997104824</c:v>
                </c:pt>
              </c:numCache>
            </c:numRef>
          </c:val>
        </c:ser>
        <c:ser>
          <c:idx val="1"/>
          <c:order val="1"/>
          <c:tx>
            <c:strRef>
              <c:f>'1-⑤料金回収率'!$A$50:$B$50</c:f>
              <c:strCache>
                <c:ptCount val="1"/>
                <c:pt idx="0">
                  <c:v>給水原価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'1-⑤料金回収率'!$C$50:$G$50</c:f>
              <c:numCache>
                <c:formatCode>#,##0.00_);[Red]\(#,##0.00\)</c:formatCode>
                <c:ptCount val="5"/>
                <c:pt idx="0">
                  <c:v>415.48</c:v>
                </c:pt>
                <c:pt idx="1">
                  <c:v>463.59</c:v>
                </c:pt>
                <c:pt idx="2">
                  <c:v>477.55</c:v>
                </c:pt>
                <c:pt idx="3">
                  <c:v>415.55</c:v>
                </c:pt>
                <c:pt idx="4">
                  <c:v>410.65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33408"/>
        <c:axId val="121639680"/>
      </c:barChart>
      <c:lineChart>
        <c:grouping val="standard"/>
        <c:varyColors val="0"/>
        <c:ser>
          <c:idx val="2"/>
          <c:order val="2"/>
          <c:tx>
            <c:strRef>
              <c:f>'1-⑤料金回収率'!$A$51:$B$51</c:f>
              <c:strCache>
                <c:ptCount val="1"/>
                <c:pt idx="0">
                  <c:v>料金回収率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'1-⑤料金回収率'!$C$51:$G$51</c:f>
              <c:numCache>
                <c:formatCode>#,##0.00_);[Red]\(#,##0.00\)</c:formatCode>
                <c:ptCount val="5"/>
                <c:pt idx="0">
                  <c:v>56.666571906904508</c:v>
                </c:pt>
                <c:pt idx="1">
                  <c:v>53.357959693424775</c:v>
                </c:pt>
                <c:pt idx="2">
                  <c:v>51.151012368292591</c:v>
                </c:pt>
                <c:pt idx="3">
                  <c:v>60.597709131848376</c:v>
                </c:pt>
                <c:pt idx="4">
                  <c:v>62.964782654583772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'1-⑤料金回収率'!$A$52:$B$52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'1-⑤料金回収率'!$C$52:$G$52</c:f>
              <c:numCache>
                <c:formatCode>#,##0.00_);[Red]\(#,##0.00\)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59776"/>
        <c:axId val="121641600"/>
      </c:lineChart>
      <c:catAx>
        <c:axId val="121633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1639680"/>
        <c:crosses val="autoZero"/>
        <c:auto val="1"/>
        <c:lblAlgn val="ctr"/>
        <c:lblOffset val="100"/>
        <c:noMultiLvlLbl val="0"/>
      </c:catAx>
      <c:valAx>
        <c:axId val="121639680"/>
        <c:scaling>
          <c:orientation val="minMax"/>
          <c:max val="500"/>
          <c:min val="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1633408"/>
        <c:crosses val="autoZero"/>
        <c:crossBetween val="between"/>
        <c:majorUnit val="50"/>
      </c:valAx>
      <c:valAx>
        <c:axId val="121641600"/>
        <c:scaling>
          <c:orientation val="minMax"/>
          <c:max val="70"/>
          <c:min val="2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1659776"/>
        <c:crosses val="max"/>
        <c:crossBetween val="between"/>
        <c:majorUnit val="15"/>
      </c:valAx>
      <c:catAx>
        <c:axId val="121659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16416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'1-⑧有収率'!$A$47:$B$47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'1-⑧有収率'!$C$47:$G$47</c:f>
              <c:numCache>
                <c:formatCode>#,##0_);[Red]\(#,##0\)</c:formatCode>
                <c:ptCount val="5"/>
                <c:pt idx="0">
                  <c:v>446822</c:v>
                </c:pt>
                <c:pt idx="1">
                  <c:v>424875</c:v>
                </c:pt>
                <c:pt idx="2">
                  <c:v>421719</c:v>
                </c:pt>
                <c:pt idx="3">
                  <c:v>406058</c:v>
                </c:pt>
                <c:pt idx="4">
                  <c:v>397904</c:v>
                </c:pt>
              </c:numCache>
            </c:numRef>
          </c:val>
        </c:ser>
        <c:ser>
          <c:idx val="1"/>
          <c:order val="1"/>
          <c:tx>
            <c:strRef>
              <c:f>'1-⑧有収率'!$A$48:$B$48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'1-⑧有収率'!$C$48:$G$48</c:f>
              <c:numCache>
                <c:formatCode>#,##0_);[Red]\(#,##0\)</c:formatCode>
                <c:ptCount val="5"/>
                <c:pt idx="0">
                  <c:v>586071</c:v>
                </c:pt>
                <c:pt idx="1">
                  <c:v>634051</c:v>
                </c:pt>
                <c:pt idx="2">
                  <c:v>603586</c:v>
                </c:pt>
                <c:pt idx="3">
                  <c:v>636824</c:v>
                </c:pt>
                <c:pt idx="4">
                  <c:v>584854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38368"/>
        <c:axId val="121740288"/>
      </c:barChart>
      <c:lineChart>
        <c:grouping val="standard"/>
        <c:varyColors val="0"/>
        <c:ser>
          <c:idx val="2"/>
          <c:order val="2"/>
          <c:tx>
            <c:strRef>
              <c:f>'1-⑧有収率'!$A$49:$B$49</c:f>
              <c:strCache>
                <c:ptCount val="1"/>
                <c:pt idx="0">
                  <c:v>有収率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'1-⑧有収率'!$C$49:$G$49</c:f>
              <c:numCache>
                <c:formatCode>#,##0.00_);[Red]\(#,##0.00\)</c:formatCode>
                <c:ptCount val="5"/>
                <c:pt idx="0">
                  <c:v>76.240250754601405</c:v>
                </c:pt>
                <c:pt idx="1">
                  <c:v>67.009593865477697</c:v>
                </c:pt>
                <c:pt idx="2">
                  <c:v>69.868916774080247</c:v>
                </c:pt>
                <c:pt idx="3">
                  <c:v>63.762986319611073</c:v>
                </c:pt>
                <c:pt idx="4">
                  <c:v>68.03475739244324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'1-⑧有収率'!$A$50:$B$50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'1-⑧有収率'!$C$50:$G$50</c:f>
              <c:numCache>
                <c:formatCode>#,##0.00_);[Red]\(#,##0.00\)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48096"/>
        <c:axId val="121746560"/>
      </c:lineChart>
      <c:catAx>
        <c:axId val="121738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740288"/>
        <c:crosses val="autoZero"/>
        <c:auto val="1"/>
        <c:lblAlgn val="ctr"/>
        <c:lblOffset val="100"/>
        <c:noMultiLvlLbl val="0"/>
      </c:catAx>
      <c:valAx>
        <c:axId val="121740288"/>
        <c:scaling>
          <c:orientation val="minMax"/>
          <c:max val="8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20011410256410256"/>
              <c:y val="6.43994444444444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1738368"/>
        <c:crosses val="autoZero"/>
        <c:crossBetween val="between"/>
        <c:majorUnit val="200000"/>
      </c:valAx>
      <c:valAx>
        <c:axId val="121746560"/>
        <c:scaling>
          <c:orientation val="minMax"/>
          <c:max val="80"/>
          <c:min val="6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1748096"/>
        <c:crosses val="max"/>
        <c:crossBetween val="between"/>
        <c:majorUnit val="5"/>
      </c:valAx>
      <c:catAx>
        <c:axId val="121748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217465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1601.2868852459017</c:v>
                </c:pt>
                <c:pt idx="1">
                  <c:v>1737.1260273972603</c:v>
                </c:pt>
                <c:pt idx="2">
                  <c:v>1653.6602739726027</c:v>
                </c:pt>
                <c:pt idx="3">
                  <c:v>1744.7232876712328</c:v>
                </c:pt>
                <c:pt idx="4">
                  <c:v>1597.9617486338798</c:v>
                </c:pt>
              </c:numCache>
            </c:numRef>
          </c:val>
        </c:ser>
        <c:ser>
          <c:idx val="1"/>
          <c:order val="1"/>
          <c:tx>
            <c:strRef>
              <c:f>'1-⑦施設利用率'!$A$49:$B$49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2731</c:v>
                </c:pt>
                <c:pt idx="1">
                  <c:v>2731</c:v>
                </c:pt>
                <c:pt idx="2">
                  <c:v>2731</c:v>
                </c:pt>
                <c:pt idx="3">
                  <c:v>2731</c:v>
                </c:pt>
                <c:pt idx="4">
                  <c:v>2731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11136"/>
        <c:axId val="123233792"/>
      </c:barChart>
      <c:lineChart>
        <c:grouping val="standard"/>
        <c:varyColors val="0"/>
        <c:ser>
          <c:idx val="2"/>
          <c:order val="2"/>
          <c:tx>
            <c:strRef>
              <c:f>'1-⑦施設利用率'!$A$50:$B$50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58.633719708747769</c:v>
                </c:pt>
                <c:pt idx="1">
                  <c:v>63.607690494224101</c:v>
                </c:pt>
                <c:pt idx="2">
                  <c:v>60.551456388597678</c:v>
                </c:pt>
                <c:pt idx="3">
                  <c:v>63.885876516705707</c:v>
                </c:pt>
                <c:pt idx="4">
                  <c:v>58.511964431852057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'1-⑦施設利用率'!$A$51:$B$51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'1-⑦施設利用率'!$C$51:$G$51</c:f>
              <c:numCache>
                <c:formatCode>#,##0.00_);[Red]\(#,##0.00\)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37504"/>
        <c:axId val="123235712"/>
      </c:lineChart>
      <c:catAx>
        <c:axId val="12321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3233792"/>
        <c:crosses val="autoZero"/>
        <c:auto val="1"/>
        <c:lblAlgn val="ctr"/>
        <c:lblOffset val="100"/>
        <c:noMultiLvlLbl val="0"/>
      </c:catAx>
      <c:valAx>
        <c:axId val="123233792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8940534188034189"/>
              <c:y val="6.43994444444444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3211136"/>
        <c:crosses val="autoZero"/>
        <c:crossBetween val="between"/>
        <c:majorUnit val="500"/>
      </c:valAx>
      <c:valAx>
        <c:axId val="123235712"/>
        <c:scaling>
          <c:orientation val="minMax"/>
          <c:max val="65"/>
          <c:min val="5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3237504"/>
        <c:crosses val="max"/>
        <c:crossBetween val="between"/>
        <c:majorUnit val="5"/>
      </c:valAx>
      <c:catAx>
        <c:axId val="12323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2357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'1-⑥給水原価'!$A$47:$B$47</c:f>
              <c:strCache>
                <c:ptCount val="1"/>
                <c:pt idx="0">
                  <c:v>総費用-受託工+償還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'1-⑥給水原価'!$C$47:$G$47</c:f>
              <c:numCache>
                <c:formatCode>#,##0_);[Red]\(#,##0\)</c:formatCode>
                <c:ptCount val="5"/>
                <c:pt idx="0">
                  <c:v>185646</c:v>
                </c:pt>
                <c:pt idx="1">
                  <c:v>196967</c:v>
                </c:pt>
                <c:pt idx="2">
                  <c:v>201391</c:v>
                </c:pt>
                <c:pt idx="3">
                  <c:v>168736</c:v>
                </c:pt>
                <c:pt idx="4">
                  <c:v>163400</c:v>
                </c:pt>
              </c:numCache>
            </c:numRef>
          </c:val>
        </c:ser>
        <c:ser>
          <c:idx val="1"/>
          <c:order val="1"/>
          <c:tx>
            <c:strRef>
              <c:f>'1-⑥給水原価'!$A$51:$B$51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'1-⑥給水原価'!$C$51:$G$51</c:f>
              <c:numCache>
                <c:formatCode>#,##0_);[Red]\(#,##0\)</c:formatCode>
                <c:ptCount val="5"/>
                <c:pt idx="0">
                  <c:v>446822</c:v>
                </c:pt>
                <c:pt idx="1">
                  <c:v>424875</c:v>
                </c:pt>
                <c:pt idx="2">
                  <c:v>421719</c:v>
                </c:pt>
                <c:pt idx="3">
                  <c:v>406058</c:v>
                </c:pt>
                <c:pt idx="4">
                  <c:v>397904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25952"/>
        <c:axId val="126136320"/>
      </c:barChart>
      <c:lineChart>
        <c:grouping val="standard"/>
        <c:varyColors val="0"/>
        <c:ser>
          <c:idx val="2"/>
          <c:order val="2"/>
          <c:tx>
            <c:strRef>
              <c:f>'1-⑥給水原価'!$A$52:$B$52</c:f>
              <c:strCache>
                <c:ptCount val="1"/>
                <c:pt idx="0">
                  <c:v>給水原価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'1-⑥給水原価'!$C$52:$G$52</c:f>
              <c:numCache>
                <c:formatCode>0.00_ </c:formatCode>
                <c:ptCount val="5"/>
                <c:pt idx="0">
                  <c:v>415.48088500566223</c:v>
                </c:pt>
                <c:pt idx="1">
                  <c:v>463.58811415122091</c:v>
                </c:pt>
                <c:pt idx="2">
                  <c:v>477.54784584047673</c:v>
                </c:pt>
                <c:pt idx="3">
                  <c:v>415.54654753754386</c:v>
                </c:pt>
                <c:pt idx="4">
                  <c:v>410.65181551328965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'1-⑥給水原価'!$A$53:$B$53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'1-⑥給水原価'!$C$53:$G$53</c:f>
              <c:numCache>
                <c:formatCode>#,##0.00_);[Red]\(#,##0.00\)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39776"/>
        <c:axId val="126138240"/>
      </c:lineChart>
      <c:catAx>
        <c:axId val="126125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6136320"/>
        <c:crosses val="autoZero"/>
        <c:auto val="1"/>
        <c:lblAlgn val="ctr"/>
        <c:lblOffset val="100"/>
        <c:noMultiLvlLbl val="0"/>
      </c:catAx>
      <c:valAx>
        <c:axId val="126136320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0504871794871795"/>
              <c:y val="5.54908333333333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6125952"/>
        <c:crosses val="autoZero"/>
        <c:crossBetween val="between"/>
        <c:majorUnit val="100000"/>
      </c:valAx>
      <c:valAx>
        <c:axId val="126138240"/>
        <c:scaling>
          <c:orientation val="minMax"/>
          <c:max val="550"/>
          <c:min val="200"/>
        </c:scaling>
        <c:delete val="0"/>
        <c:axPos val="r"/>
        <c:numFmt formatCode="0.00_ " sourceLinked="1"/>
        <c:majorTickMark val="out"/>
        <c:minorTickMark val="none"/>
        <c:tickLblPos val="nextTo"/>
        <c:crossAx val="126139776"/>
        <c:crosses val="max"/>
        <c:crossBetween val="between"/>
        <c:majorUnit val="70"/>
      </c:valAx>
      <c:catAx>
        <c:axId val="126139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382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管路更新率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'2-③管路更新率'!$A$47:$B$47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'2-③管路更新率'!$C$47:$G$47</c:f>
              <c:numCache>
                <c:formatCode>#,##0_);[Red]\(#,##0\)</c:formatCode>
                <c:ptCount val="5"/>
                <c:pt idx="0">
                  <c:v>0</c:v>
                </c:pt>
                <c:pt idx="1">
                  <c:v>2061.5559999999996</c:v>
                </c:pt>
                <c:pt idx="2">
                  <c:v>623.66399999999999</c:v>
                </c:pt>
                <c:pt idx="3">
                  <c:v>2408.0359999999996</c:v>
                </c:pt>
                <c:pt idx="4">
                  <c:v>523</c:v>
                </c:pt>
              </c:numCache>
            </c:numRef>
          </c:val>
        </c:ser>
        <c:ser>
          <c:idx val="1"/>
          <c:order val="1"/>
          <c:tx>
            <c:strRef>
              <c:f>'2-③管路更新率'!$A$51:$B$51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'2-③管路更新率'!$C$51:$G$51</c:f>
              <c:numCache>
                <c:formatCode>#,##0_);[Red]\(#,##0\)</c:formatCode>
                <c:ptCount val="5"/>
                <c:pt idx="0">
                  <c:v>173240</c:v>
                </c:pt>
                <c:pt idx="1">
                  <c:v>173240</c:v>
                </c:pt>
                <c:pt idx="2">
                  <c:v>173240</c:v>
                </c:pt>
                <c:pt idx="3">
                  <c:v>173240</c:v>
                </c:pt>
                <c:pt idx="4">
                  <c:v>173763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65376"/>
        <c:axId val="126167296"/>
      </c:barChart>
      <c:lineChart>
        <c:grouping val="standard"/>
        <c:varyColors val="0"/>
        <c:ser>
          <c:idx val="2"/>
          <c:order val="2"/>
          <c:tx>
            <c:strRef>
              <c:f>'2-③管路更新率'!$A$55:$B$55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'2-③管路更新率'!$C$55:$G$55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1.1899999999999997</c:v>
                </c:pt>
                <c:pt idx="2">
                  <c:v>0.36</c:v>
                </c:pt>
                <c:pt idx="3">
                  <c:v>1.3899999999999997</c:v>
                </c:pt>
                <c:pt idx="4">
                  <c:v>0.30098467452794903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'2-③管路更新率'!$A$56:$B$56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'2-③管路更新率'!$C$56:$G$56</c:f>
              <c:numCache>
                <c:formatCode>#,##0.00_);[Red]\(#,##0.00\)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75104"/>
        <c:axId val="126173568"/>
      </c:lineChart>
      <c:catAx>
        <c:axId val="126165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167296"/>
        <c:crosses val="autoZero"/>
        <c:auto val="1"/>
        <c:lblAlgn val="ctr"/>
        <c:lblOffset val="100"/>
        <c:noMultiLvlLbl val="0"/>
      </c:catAx>
      <c:valAx>
        <c:axId val="126167296"/>
        <c:scaling>
          <c:orientation val="minMax"/>
          <c:max val="1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9.320166441836672E-2"/>
              <c:y val="4.955170136026983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6165376"/>
        <c:crosses val="autoZero"/>
        <c:crossBetween val="between"/>
        <c:majorUnit val="30000"/>
      </c:valAx>
      <c:valAx>
        <c:axId val="126173568"/>
        <c:scaling>
          <c:orientation val="minMax"/>
          <c:max val="1.5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6175104"/>
        <c:crosses val="max"/>
        <c:crossBetween val="between"/>
        <c:majorUnit val="0.5"/>
      </c:valAx>
      <c:catAx>
        <c:axId val="126175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735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142099</c:v>
                </c:pt>
                <c:pt idx="1">
                  <c:v>150749</c:v>
                </c:pt>
                <c:pt idx="2">
                  <c:v>164790</c:v>
                </c:pt>
                <c:pt idx="3">
                  <c:v>142384</c:v>
                </c:pt>
                <c:pt idx="4">
                  <c:v>143686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185646</c:v>
                </c:pt>
                <c:pt idx="1">
                  <c:v>196967</c:v>
                </c:pt>
                <c:pt idx="2">
                  <c:v>201391</c:v>
                </c:pt>
                <c:pt idx="3">
                  <c:v>168736</c:v>
                </c:pt>
                <c:pt idx="4">
                  <c:v>163400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09024"/>
        <c:axId val="133235840"/>
      </c:barChart>
      <c:lineChart>
        <c:grouping val="standard"/>
        <c:varyColors val="0"/>
        <c:ser>
          <c:idx val="2"/>
          <c:order val="2"/>
          <c:tx>
            <c:strRef>
              <c:f>'1-①収益的収支比率'!$A$55:$B$55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'1-①収益的収支比率'!$C$55:$G$55</c:f>
              <c:numCache>
                <c:formatCode>#,##0.00_);[Red]\(#,##0.00\)</c:formatCode>
                <c:ptCount val="5"/>
                <c:pt idx="0">
                  <c:v>76.542990422632315</c:v>
                </c:pt>
                <c:pt idx="1">
                  <c:v>76.535155635207929</c:v>
                </c:pt>
                <c:pt idx="2">
                  <c:v>81.825900859522022</c:v>
                </c:pt>
                <c:pt idx="3">
                  <c:v>84.38270434287881</c:v>
                </c:pt>
                <c:pt idx="4">
                  <c:v>87.935128518971851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'1-①収益的収支比率'!$A$56:$B$56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'1-①収益的収支比率'!$C$56:$G$56</c:f>
              <c:numCache>
                <c:formatCode>#,##0.00_);[Red]\(#,##0.00\)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39552"/>
        <c:axId val="133237760"/>
      </c:lineChart>
      <c:catAx>
        <c:axId val="126209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33235840"/>
        <c:crosses val="autoZero"/>
        <c:auto val="1"/>
        <c:lblAlgn val="ctr"/>
        <c:lblOffset val="100"/>
        <c:noMultiLvlLbl val="0"/>
      </c:catAx>
      <c:valAx>
        <c:axId val="133235840"/>
        <c:scaling>
          <c:orientation val="minMax"/>
          <c:max val="220000"/>
          <c:min val="12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6209024"/>
        <c:crosses val="autoZero"/>
        <c:crossBetween val="between"/>
        <c:majorUnit val="25000"/>
      </c:valAx>
      <c:valAx>
        <c:axId val="133237760"/>
        <c:scaling>
          <c:orientation val="minMax"/>
          <c:max val="9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33239552"/>
        <c:crosses val="max"/>
        <c:crossBetween val="between"/>
        <c:majorUnit val="5"/>
      </c:valAx>
      <c:catAx>
        <c:axId val="13323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2377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企業債残高対給水収益比率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'1-④企業債残高対給水収益比率'!$A$47:$B$47</c:f>
              <c:strCache>
                <c:ptCount val="1"/>
                <c:pt idx="0">
                  <c:v>地方債現在高</c:v>
                </c:pt>
              </c:strCache>
            </c:strRef>
          </c:tx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'1-④企業債残高対給水収益比率'!$C$47:$G$47</c:f>
              <c:numCache>
                <c:formatCode>#,##0_);[Red]\(#,##0\)</c:formatCode>
                <c:ptCount val="5"/>
                <c:pt idx="0">
                  <c:v>652197</c:v>
                </c:pt>
                <c:pt idx="1">
                  <c:v>603935.14720000001</c:v>
                </c:pt>
                <c:pt idx="2">
                  <c:v>592841</c:v>
                </c:pt>
                <c:pt idx="3">
                  <c:v>646856</c:v>
                </c:pt>
                <c:pt idx="4">
                  <c:v>924659</c:v>
                </c:pt>
              </c:numCache>
            </c:numRef>
          </c:val>
        </c:ser>
        <c:ser>
          <c:idx val="1"/>
          <c:order val="1"/>
          <c:tx>
            <c:strRef>
              <c:f>'1-④企業債残高対給水収益比率'!$A$48:$B$48</c:f>
              <c:strCache>
                <c:ptCount val="1"/>
                <c:pt idx="0">
                  <c:v>給水収益</c:v>
                </c:pt>
              </c:strCache>
            </c:strRef>
          </c:tx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'1-④企業債残高対給水収益比率'!$C$48:$G$48</c:f>
              <c:numCache>
                <c:formatCode>#,##0_);[Red]\(#,##0\)</c:formatCode>
                <c:ptCount val="5"/>
                <c:pt idx="0">
                  <c:v>105199</c:v>
                </c:pt>
                <c:pt idx="1">
                  <c:v>105098</c:v>
                </c:pt>
                <c:pt idx="2">
                  <c:v>103014</c:v>
                </c:pt>
                <c:pt idx="3">
                  <c:v>102251</c:v>
                </c:pt>
                <c:pt idx="4">
                  <c:v>102884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73088"/>
        <c:axId val="133275008"/>
      </c:barChart>
      <c:lineChart>
        <c:grouping val="standard"/>
        <c:varyColors val="0"/>
        <c:ser>
          <c:idx val="2"/>
          <c:order val="2"/>
          <c:tx>
            <c:strRef>
              <c:f>'1-④企業債残高対給水収益比率'!$A$49:$B$49</c:f>
              <c:strCache>
                <c:ptCount val="1"/>
                <c:pt idx="0">
                  <c:v>企業債残対収益比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'1-④企業債残高対給水収益比率'!$C$49:$G$49</c:f>
              <c:numCache>
                <c:formatCode>#,##0.00_);[Red]\(#,##0.00\)</c:formatCode>
                <c:ptCount val="5"/>
                <c:pt idx="0">
                  <c:v>619.9650186788848</c:v>
                </c:pt>
                <c:pt idx="1">
                  <c:v>574.64</c:v>
                </c:pt>
                <c:pt idx="2">
                  <c:v>575.49556370978701</c:v>
                </c:pt>
                <c:pt idx="3">
                  <c:v>632.61581793821085</c:v>
                </c:pt>
                <c:pt idx="4">
                  <c:v>898.7393569456865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'1-④企業債残高対給水収益比率'!$A$50:$B$50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#,##0.00_);[Red]\(#,##0.00\)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82816"/>
        <c:axId val="133281280"/>
      </c:lineChart>
      <c:catAx>
        <c:axId val="133273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33275008"/>
        <c:crosses val="autoZero"/>
        <c:auto val="1"/>
        <c:lblAlgn val="ctr"/>
        <c:lblOffset val="100"/>
        <c:noMultiLvlLbl val="0"/>
      </c:catAx>
      <c:valAx>
        <c:axId val="133275008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666255144032923"/>
              <c:y val="5.846034087184529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3273088"/>
        <c:crosses val="autoZero"/>
        <c:crossBetween val="between"/>
        <c:majorUnit val="200000"/>
      </c:valAx>
      <c:valAx>
        <c:axId val="133281280"/>
        <c:scaling>
          <c:orientation val="minMax"/>
          <c:max val="1300"/>
          <c:min val="3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33282816"/>
        <c:crosses val="max"/>
        <c:crossBetween val="between"/>
        <c:majorUnit val="200"/>
        <c:minorUnit val="100"/>
      </c:valAx>
      <c:catAx>
        <c:axId val="13328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2812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142099</c:v>
                </c:pt>
                <c:pt idx="1">
                  <c:v>150749</c:v>
                </c:pt>
                <c:pt idx="2">
                  <c:v>164790</c:v>
                </c:pt>
                <c:pt idx="3">
                  <c:v>142384</c:v>
                </c:pt>
                <c:pt idx="4">
                  <c:v>143686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185646</c:v>
                </c:pt>
                <c:pt idx="1">
                  <c:v>196967</c:v>
                </c:pt>
                <c:pt idx="2">
                  <c:v>201391</c:v>
                </c:pt>
                <c:pt idx="3">
                  <c:v>168736</c:v>
                </c:pt>
                <c:pt idx="4">
                  <c:v>163400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16960"/>
        <c:axId val="136692864"/>
      </c:barChart>
      <c:lineChart>
        <c:grouping val="standard"/>
        <c:varyColors val="0"/>
        <c:ser>
          <c:idx val="2"/>
          <c:order val="2"/>
          <c:tx>
            <c:strRef>
              <c:f>'1-①収益的収支比率'!$A$55:$B$55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'1-①収益的収支比率'!$C$55:$G$55</c:f>
              <c:numCache>
                <c:formatCode>#,##0.00_);[Red]\(#,##0.00\)</c:formatCode>
                <c:ptCount val="5"/>
                <c:pt idx="0">
                  <c:v>76.542990422632315</c:v>
                </c:pt>
                <c:pt idx="1">
                  <c:v>76.535155635207929</c:v>
                </c:pt>
                <c:pt idx="2">
                  <c:v>81.825900859522022</c:v>
                </c:pt>
                <c:pt idx="3">
                  <c:v>84.38270434287881</c:v>
                </c:pt>
                <c:pt idx="4">
                  <c:v>87.935128518971851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'1-①収益的収支比率'!$A$56:$B$56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'1-①収益的収支比率'!$C$56:$G$56</c:f>
              <c:numCache>
                <c:formatCode>#,##0.00_);[Red]\(#,##0.00\)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07424"/>
        <c:axId val="136695168"/>
      </c:lineChart>
      <c:catAx>
        <c:axId val="136616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36692864"/>
        <c:crosses val="autoZero"/>
        <c:auto val="1"/>
        <c:lblAlgn val="ctr"/>
        <c:lblOffset val="100"/>
        <c:noMultiLvlLbl val="0"/>
      </c:catAx>
      <c:valAx>
        <c:axId val="136692864"/>
        <c:scaling>
          <c:orientation val="minMax"/>
          <c:max val="2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6616960"/>
        <c:crosses val="autoZero"/>
        <c:crossBetween val="between"/>
        <c:majorUnit val="60000"/>
      </c:valAx>
      <c:valAx>
        <c:axId val="136695168"/>
        <c:scaling>
          <c:orientation val="minMax"/>
          <c:max val="9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83207424"/>
        <c:crosses val="max"/>
        <c:crossBetween val="between"/>
        <c:majorUnit val="5"/>
      </c:valAx>
      <c:catAx>
        <c:axId val="18320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66951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地方債現在高合計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'1-④企業債残高対給水収益比率'!$A$47:$B$47</c:f>
              <c:strCache>
                <c:ptCount val="1"/>
                <c:pt idx="0">
                  <c:v>地方債現在高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'1-④企業債残高対給水収益比率'!$C$47:$G$47</c:f>
              <c:numCache>
                <c:formatCode>#,##0_);[Red]\(#,##0\)</c:formatCode>
                <c:ptCount val="5"/>
                <c:pt idx="0">
                  <c:v>652197</c:v>
                </c:pt>
                <c:pt idx="1">
                  <c:v>603935.14720000001</c:v>
                </c:pt>
                <c:pt idx="2">
                  <c:v>592841</c:v>
                </c:pt>
                <c:pt idx="3">
                  <c:v>646856</c:v>
                </c:pt>
                <c:pt idx="4">
                  <c:v>924659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86944"/>
        <c:axId val="216016000"/>
      </c:barChart>
      <c:catAx>
        <c:axId val="215986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6016000"/>
        <c:crosses val="autoZero"/>
        <c:auto val="1"/>
        <c:lblAlgn val="ctr"/>
        <c:lblOffset val="100"/>
        <c:noMultiLvlLbl val="0"/>
      </c:catAx>
      <c:valAx>
        <c:axId val="216016000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209440397490421"/>
              <c:y val="4.240865787982116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215986944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給水収益</a:t>
            </a:r>
            <a:endParaRPr lang="ja-JP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'1-④企業債残高対給水収益比率'!$A$48:$B$48</c:f>
              <c:strCache>
                <c:ptCount val="1"/>
                <c:pt idx="0">
                  <c:v>給水収益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'1-④企業債残高対給水収益比率'!$C$48:$G$48</c:f>
              <c:numCache>
                <c:formatCode>#,##0_);[Red]\(#,##0\)</c:formatCode>
                <c:ptCount val="5"/>
                <c:pt idx="0">
                  <c:v>105199</c:v>
                </c:pt>
                <c:pt idx="1">
                  <c:v>105098</c:v>
                </c:pt>
                <c:pt idx="2">
                  <c:v>103014</c:v>
                </c:pt>
                <c:pt idx="3">
                  <c:v>102251</c:v>
                </c:pt>
                <c:pt idx="4">
                  <c:v>102884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05568"/>
        <c:axId val="39011456"/>
      </c:barChart>
      <c:catAx>
        <c:axId val="39005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11456"/>
        <c:crosses val="autoZero"/>
        <c:auto val="1"/>
        <c:lblAlgn val="ctr"/>
        <c:lblOffset val="100"/>
        <c:noMultiLvlLbl val="0"/>
      </c:catAx>
      <c:valAx>
        <c:axId val="39011456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447111223396541"/>
              <c:y val="6.171463080389287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005568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企業債残高対給水収益比率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'1-④企業債残高対給水収益比率'!$A$47:$B$47</c:f>
              <c:strCache>
                <c:ptCount val="1"/>
                <c:pt idx="0">
                  <c:v>地方債現在高</c:v>
                </c:pt>
              </c:strCache>
            </c:strRef>
          </c:tx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'1-④企業債残高対給水収益比率'!$C$47:$G$47</c:f>
              <c:numCache>
                <c:formatCode>#,##0_);[Red]\(#,##0\)</c:formatCode>
                <c:ptCount val="5"/>
                <c:pt idx="0">
                  <c:v>652197</c:v>
                </c:pt>
                <c:pt idx="1">
                  <c:v>603935.14720000001</c:v>
                </c:pt>
                <c:pt idx="2">
                  <c:v>592841</c:v>
                </c:pt>
                <c:pt idx="3">
                  <c:v>646856</c:v>
                </c:pt>
                <c:pt idx="4">
                  <c:v>924659</c:v>
                </c:pt>
              </c:numCache>
            </c:numRef>
          </c:val>
        </c:ser>
        <c:ser>
          <c:idx val="1"/>
          <c:order val="1"/>
          <c:tx>
            <c:strRef>
              <c:f>'1-④企業債残高対給水収益比率'!$A$48:$B$48</c:f>
              <c:strCache>
                <c:ptCount val="1"/>
                <c:pt idx="0">
                  <c:v>給水収益</c:v>
                </c:pt>
              </c:strCache>
            </c:strRef>
          </c:tx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'1-④企業債残高対給水収益比率'!$C$48:$G$48</c:f>
              <c:numCache>
                <c:formatCode>#,##0_);[Red]\(#,##0\)</c:formatCode>
                <c:ptCount val="5"/>
                <c:pt idx="0">
                  <c:v>105199</c:v>
                </c:pt>
                <c:pt idx="1">
                  <c:v>105098</c:v>
                </c:pt>
                <c:pt idx="2">
                  <c:v>103014</c:v>
                </c:pt>
                <c:pt idx="3">
                  <c:v>102251</c:v>
                </c:pt>
                <c:pt idx="4">
                  <c:v>102884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24896"/>
        <c:axId val="39031168"/>
      </c:barChart>
      <c:lineChart>
        <c:grouping val="standard"/>
        <c:varyColors val="0"/>
        <c:ser>
          <c:idx val="2"/>
          <c:order val="2"/>
          <c:tx>
            <c:strRef>
              <c:f>'1-④企業債残高対給水収益比率'!$A$49:$B$49</c:f>
              <c:strCache>
                <c:ptCount val="1"/>
                <c:pt idx="0">
                  <c:v>企業債残対収益比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'1-④企業債残高対給水収益比率'!$C$49:$G$49</c:f>
              <c:numCache>
                <c:formatCode>#,##0.00_);[Red]\(#,##0.00\)</c:formatCode>
                <c:ptCount val="5"/>
                <c:pt idx="0">
                  <c:v>619.9650186788848</c:v>
                </c:pt>
                <c:pt idx="1">
                  <c:v>574.64</c:v>
                </c:pt>
                <c:pt idx="2">
                  <c:v>575.49556370978701</c:v>
                </c:pt>
                <c:pt idx="3">
                  <c:v>632.61581793821085</c:v>
                </c:pt>
                <c:pt idx="4">
                  <c:v>898.7393569456865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'1-④企業債残高対給水収益比率'!$A$50:$B$50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#,##0.00_);[Red]\(#,##0.00\)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38976"/>
        <c:axId val="39033088"/>
      </c:lineChart>
      <c:catAx>
        <c:axId val="39024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39031168"/>
        <c:crosses val="autoZero"/>
        <c:auto val="1"/>
        <c:lblAlgn val="ctr"/>
        <c:lblOffset val="100"/>
        <c:noMultiLvlLbl val="0"/>
      </c:catAx>
      <c:valAx>
        <c:axId val="39031168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3802061966028761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024896"/>
        <c:crosses val="autoZero"/>
        <c:crossBetween val="between"/>
        <c:majorUnit val="200000"/>
      </c:valAx>
      <c:valAx>
        <c:axId val="39033088"/>
        <c:scaling>
          <c:orientation val="minMax"/>
          <c:max val="1300"/>
          <c:min val="3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39038976"/>
        <c:crosses val="max"/>
        <c:crossBetween val="between"/>
        <c:majorUnit val="200"/>
        <c:minorUnit val="100"/>
      </c:valAx>
      <c:catAx>
        <c:axId val="39038976"/>
        <c:scaling>
          <c:orientation val="minMax"/>
        </c:scaling>
        <c:delete val="1"/>
        <c:axPos val="b"/>
        <c:majorTickMark val="out"/>
        <c:minorTickMark val="none"/>
        <c:tickLblPos val="nextTo"/>
        <c:crossAx val="390330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供給単価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'1-⑤料金回収率'!$A$47:$B$47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'1-⑤料金回収率'!$C$47:$G$47</c:f>
              <c:numCache>
                <c:formatCode>#,##0.00_);[Red]\(#,##0.00\)</c:formatCode>
                <c:ptCount val="5"/>
                <c:pt idx="0">
                  <c:v>235.43827295880686</c:v>
                </c:pt>
                <c:pt idx="1">
                  <c:v>247.36216534274789</c:v>
                </c:pt>
                <c:pt idx="2">
                  <c:v>244.27165956478129</c:v>
                </c:pt>
                <c:pt idx="3">
                  <c:v>251.81378029739594</c:v>
                </c:pt>
                <c:pt idx="4">
                  <c:v>258.56487997104824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52032"/>
        <c:axId val="39053568"/>
      </c:barChart>
      <c:barChart>
        <c:barDir val="col"/>
        <c:grouping val="clustered"/>
        <c:varyColors val="0"/>
        <c:ser>
          <c:idx val="1"/>
          <c:order val="1"/>
          <c:tx>
            <c:strRef>
              <c:f>'1-⑤料金回収率'!$A$48:$B$48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'1-⑤料金回収率'!$C$48:$G$48</c:f>
              <c:numCache>
                <c:formatCode>#,##0_);[Red]\(#,##0\)</c:formatCode>
                <c:ptCount val="5"/>
                <c:pt idx="0">
                  <c:v>105199</c:v>
                </c:pt>
                <c:pt idx="1">
                  <c:v>105098</c:v>
                </c:pt>
                <c:pt idx="2">
                  <c:v>103014</c:v>
                </c:pt>
                <c:pt idx="3">
                  <c:v>102251</c:v>
                </c:pt>
                <c:pt idx="4">
                  <c:v>102884</c:v>
                </c:pt>
              </c:numCache>
            </c:numRef>
          </c:val>
        </c:ser>
        <c:ser>
          <c:idx val="2"/>
          <c:order val="2"/>
          <c:tx>
            <c:strRef>
              <c:f>'1-⑤料金回収率'!$A$49:$B$49</c:f>
              <c:strCache>
                <c:ptCount val="1"/>
                <c:pt idx="0">
                  <c:v>年間総有収水量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val>
            <c:numRef>
              <c:f>'1-⑤料金回収率'!$C$49:$G$49</c:f>
              <c:numCache>
                <c:formatCode>#,##0_);[Red]\(#,##0\)</c:formatCode>
                <c:ptCount val="5"/>
                <c:pt idx="0">
                  <c:v>446822</c:v>
                </c:pt>
                <c:pt idx="1">
                  <c:v>424875</c:v>
                </c:pt>
                <c:pt idx="2">
                  <c:v>421719</c:v>
                </c:pt>
                <c:pt idx="3">
                  <c:v>406058</c:v>
                </c:pt>
                <c:pt idx="4">
                  <c:v>397904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78239616"/>
        <c:axId val="78238080"/>
      </c:barChart>
      <c:catAx>
        <c:axId val="39052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53568"/>
        <c:crosses val="autoZero"/>
        <c:auto val="1"/>
        <c:lblAlgn val="ctr"/>
        <c:lblOffset val="100"/>
        <c:noMultiLvlLbl val="0"/>
      </c:catAx>
      <c:valAx>
        <c:axId val="39053568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4067071829925007E-2"/>
              <c:y val="7.6978960810039965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39052032"/>
        <c:crosses val="autoZero"/>
        <c:crossBetween val="between"/>
        <c:majorUnit val="100"/>
      </c:valAx>
      <c:valAx>
        <c:axId val="78238080"/>
        <c:scaling>
          <c:orientation val="minMax"/>
          <c:max val="45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78239616"/>
        <c:crosses val="max"/>
        <c:crossBetween val="between"/>
        <c:majorUnit val="90000"/>
        <c:minorUnit val="2000"/>
      </c:valAx>
      <c:catAx>
        <c:axId val="78239616"/>
        <c:scaling>
          <c:orientation val="minMax"/>
        </c:scaling>
        <c:delete val="1"/>
        <c:axPos val="b"/>
        <c:majorTickMark val="out"/>
        <c:minorTickMark val="none"/>
        <c:tickLblPos val="nextTo"/>
        <c:crossAx val="782380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'1-⑤料金回収率'!$A$50:$B$50</c:f>
              <c:strCache>
                <c:ptCount val="1"/>
                <c:pt idx="0">
                  <c:v>給水原価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'1-⑤料金回収率'!$C$50:$G$50</c:f>
              <c:numCache>
                <c:formatCode>#,##0.00_);[Red]\(#,##0.00\)</c:formatCode>
                <c:ptCount val="5"/>
                <c:pt idx="0">
                  <c:v>415.48</c:v>
                </c:pt>
                <c:pt idx="1">
                  <c:v>463.59</c:v>
                </c:pt>
                <c:pt idx="2">
                  <c:v>477.55</c:v>
                </c:pt>
                <c:pt idx="3">
                  <c:v>415.55</c:v>
                </c:pt>
                <c:pt idx="4">
                  <c:v>410.65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249344"/>
        <c:axId val="87196800"/>
      </c:barChart>
      <c:catAx>
        <c:axId val="78249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7196800"/>
        <c:crosses val="autoZero"/>
        <c:auto val="1"/>
        <c:lblAlgn val="ctr"/>
        <c:lblOffset val="100"/>
        <c:noMultiLvlLbl val="0"/>
      </c:catAx>
      <c:valAx>
        <c:axId val="87196800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4.9806822275557799E-2"/>
              <c:y val="8.1380314186390412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78249344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'1-⑤料金回収率'!$A$47:$B$47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'1-⑤料金回収率'!$C$47:$G$47</c:f>
              <c:numCache>
                <c:formatCode>#,##0.00_);[Red]\(#,##0.00\)</c:formatCode>
                <c:ptCount val="5"/>
                <c:pt idx="0">
                  <c:v>235.43827295880686</c:v>
                </c:pt>
                <c:pt idx="1">
                  <c:v>247.36216534274789</c:v>
                </c:pt>
                <c:pt idx="2">
                  <c:v>244.27165956478129</c:v>
                </c:pt>
                <c:pt idx="3">
                  <c:v>251.81378029739594</c:v>
                </c:pt>
                <c:pt idx="4">
                  <c:v>258.56487997104824</c:v>
                </c:pt>
              </c:numCache>
            </c:numRef>
          </c:val>
        </c:ser>
        <c:ser>
          <c:idx val="1"/>
          <c:order val="1"/>
          <c:tx>
            <c:strRef>
              <c:f>'1-⑤料金回収率'!$A$50:$B$50</c:f>
              <c:strCache>
                <c:ptCount val="1"/>
                <c:pt idx="0">
                  <c:v>給水原価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'1-⑤料金回収率'!$C$50:$G$50</c:f>
              <c:numCache>
                <c:formatCode>#,##0.00_);[Red]\(#,##0.00\)</c:formatCode>
                <c:ptCount val="5"/>
                <c:pt idx="0">
                  <c:v>415.48</c:v>
                </c:pt>
                <c:pt idx="1">
                  <c:v>463.59</c:v>
                </c:pt>
                <c:pt idx="2">
                  <c:v>477.55</c:v>
                </c:pt>
                <c:pt idx="3">
                  <c:v>415.55</c:v>
                </c:pt>
                <c:pt idx="4">
                  <c:v>410.65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16032"/>
        <c:axId val="90730496"/>
      </c:barChart>
      <c:lineChart>
        <c:grouping val="standard"/>
        <c:varyColors val="0"/>
        <c:ser>
          <c:idx val="2"/>
          <c:order val="2"/>
          <c:tx>
            <c:strRef>
              <c:f>'1-⑤料金回収率'!$A$51:$B$51</c:f>
              <c:strCache>
                <c:ptCount val="1"/>
                <c:pt idx="0">
                  <c:v>料金回収率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'1-⑤料金回収率'!$C$51:$G$51</c:f>
              <c:numCache>
                <c:formatCode>#,##0.00_);[Red]\(#,##0.00\)</c:formatCode>
                <c:ptCount val="5"/>
                <c:pt idx="0">
                  <c:v>56.666571906904508</c:v>
                </c:pt>
                <c:pt idx="1">
                  <c:v>53.357959693424775</c:v>
                </c:pt>
                <c:pt idx="2">
                  <c:v>51.151012368292591</c:v>
                </c:pt>
                <c:pt idx="3">
                  <c:v>60.597709131848376</c:v>
                </c:pt>
                <c:pt idx="4">
                  <c:v>62.964782654583772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'1-⑤料金回収率'!$A$52:$B$52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'1-⑤料金回収率'!$C$52:$G$52</c:f>
              <c:numCache>
                <c:formatCode>#,##0.00_);[Red]\(#,##0.00\)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3952"/>
        <c:axId val="90732416"/>
      </c:lineChart>
      <c:catAx>
        <c:axId val="90716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0730496"/>
        <c:crosses val="autoZero"/>
        <c:auto val="1"/>
        <c:lblAlgn val="ctr"/>
        <c:lblOffset val="100"/>
        <c:noMultiLvlLbl val="0"/>
      </c:catAx>
      <c:valAx>
        <c:axId val="90730496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90716032"/>
        <c:crosses val="autoZero"/>
        <c:crossBetween val="between"/>
        <c:majorUnit val="100"/>
      </c:valAx>
      <c:valAx>
        <c:axId val="90732416"/>
        <c:scaling>
          <c:orientation val="minMax"/>
          <c:max val="75"/>
          <c:min val="2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733952"/>
        <c:crosses val="max"/>
        <c:crossBetween val="between"/>
        <c:majorUnit val="10"/>
      </c:valAx>
      <c:catAx>
        <c:axId val="90733952"/>
        <c:scaling>
          <c:orientation val="minMax"/>
        </c:scaling>
        <c:delete val="1"/>
        <c:axPos val="b"/>
        <c:majorTickMark val="out"/>
        <c:minorTickMark val="none"/>
        <c:tickLblPos val="nextTo"/>
        <c:crossAx val="907324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25</xdr:row>
      <xdr:rowOff>47625</xdr:rowOff>
    </xdr:from>
    <xdr:to>
      <xdr:col>7</xdr:col>
      <xdr:colOff>628649</xdr:colOff>
      <xdr:row>42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0.87444</cdr:x>
      <cdr:y>0.0386</cdr:y>
    </cdr:from>
    <cdr:to>
      <cdr:x>0.96127</cdr:x>
      <cdr:y>0.08867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46775" y="1651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260097</xdr:colOff>
      <xdr:row>4</xdr:row>
      <xdr:rowOff>57676</xdr:rowOff>
    </xdr:from>
    <xdr:to>
      <xdr:col>15</xdr:col>
      <xdr:colOff>357597</xdr:colOff>
      <xdr:row>25</xdr:row>
      <xdr:rowOff>118772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256041</xdr:colOff>
      <xdr:row>26</xdr:row>
      <xdr:rowOff>75408</xdr:rowOff>
    </xdr:from>
    <xdr:to>
      <xdr:col>15</xdr:col>
      <xdr:colOff>353541</xdr:colOff>
      <xdr:row>47</xdr:row>
      <xdr:rowOff>136504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142998</xdr:colOff>
      <xdr:row>26</xdr:row>
      <xdr:rowOff>80330</xdr:rowOff>
    </xdr:from>
    <xdr:to>
      <xdr:col>10</xdr:col>
      <xdr:colOff>240498</xdr:colOff>
      <xdr:row>47</xdr:row>
      <xdr:rowOff>141426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29638</xdr:colOff>
      <xdr:row>26</xdr:row>
      <xdr:rowOff>77940</xdr:rowOff>
    </xdr:from>
    <xdr:to>
      <xdr:col>5</xdr:col>
      <xdr:colOff>127138</xdr:colOff>
      <xdr:row>47</xdr:row>
      <xdr:rowOff>139036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371476</xdr:colOff>
      <xdr:row>26</xdr:row>
      <xdr:rowOff>76213</xdr:rowOff>
    </xdr:from>
    <xdr:to>
      <xdr:col>20</xdr:col>
      <xdr:colOff>468976</xdr:colOff>
      <xdr:row>47</xdr:row>
      <xdr:rowOff>136963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4</xdr:row>
      <xdr:rowOff>57150</xdr:rowOff>
    </xdr:from>
    <xdr:to>
      <xdr:col>5</xdr:col>
      <xdr:colOff>126075</xdr:colOff>
      <xdr:row>25</xdr:row>
      <xdr:rowOff>117900</xdr:rowOff>
    </xdr:to>
    <xdr:graphicFrame macro="">
      <xdr:nvGraphicFramePr>
        <xdr:cNvPr id="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142876</xdr:colOff>
      <xdr:row>4</xdr:row>
      <xdr:rowOff>57150</xdr:rowOff>
    </xdr:from>
    <xdr:to>
      <xdr:col>10</xdr:col>
      <xdr:colOff>240376</xdr:colOff>
      <xdr:row>25</xdr:row>
      <xdr:rowOff>117900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0.83948</cdr:x>
      <cdr:y>0.05029</cdr:y>
    </cdr:from>
    <cdr:to>
      <cdr:x>0.96099</cdr:x>
      <cdr:y>0.10877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79875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0.82772</cdr:x>
      <cdr:y>0.0607</cdr:y>
    </cdr:from>
    <cdr:to>
      <cdr:x>0.94923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227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0.83556</cdr:x>
      <cdr:y>0.0607</cdr:y>
    </cdr:from>
    <cdr:to>
      <cdr:x>0.95707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608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0.81596</cdr:x>
      <cdr:y>0.0555</cdr:y>
    </cdr:from>
    <cdr:to>
      <cdr:x>0.93747</cdr:x>
      <cdr:y>0.11397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5575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（円）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0.83948</cdr:x>
      <cdr:y>0.05203</cdr:y>
    </cdr:from>
    <cdr:to>
      <cdr:x>0.93878</cdr:x>
      <cdr:y>0.10877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79869" y="190487"/>
          <a:ext cx="482605" cy="2077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0.81531</cdr:x>
      <cdr:y>0.03382</cdr:y>
    </cdr:from>
    <cdr:to>
      <cdr:x>0.93682</cdr:x>
      <cdr:y>0.10576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2401" y="123825"/>
          <a:ext cx="590550" cy="2633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0.85203</cdr:x>
      <cdr:y>0.04423</cdr:y>
    </cdr:from>
    <cdr:to>
      <cdr:x>0.95446</cdr:x>
      <cdr:y>0.11187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140868" y="161925"/>
          <a:ext cx="497805" cy="2476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0.86183</cdr:x>
      <cdr:y>0.04306</cdr:y>
    </cdr:from>
    <cdr:to>
      <cdr:x>0.94867</cdr:x>
      <cdr:y>0.09313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61050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0.79857</cdr:x>
      <cdr:y>0.04663</cdr:y>
    </cdr:from>
    <cdr:to>
      <cdr:x>0.93226</cdr:x>
      <cdr:y>0.12154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267201" y="154187"/>
          <a:ext cx="714374" cy="2476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（千円</a:t>
          </a:r>
          <a:r>
            <a:rPr lang="en-US" altLang="ja-JP" sz="900" b="1">
              <a:solidFill>
                <a:sysClr val="windowText" lastClr="000000"/>
              </a:solidFill>
            </a:rPr>
            <a:t>/</a:t>
          </a:r>
          <a:r>
            <a:rPr lang="ja-JP" altLang="en-US" sz="900" b="1">
              <a:solidFill>
                <a:sysClr val="windowText" lastClr="000000"/>
              </a:solidFill>
            </a:rPr>
            <a:t>㎥）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0.86743</cdr:x>
      <cdr:y>0.04751</cdr:y>
    </cdr:from>
    <cdr:to>
      <cdr:x>0.95427</cdr:x>
      <cdr:y>0.09758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99150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（円）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7"/>
  <sheetViews>
    <sheetView showGridLines="0" showRowColHeaders="0" view="pageBreakPreview" zoomScaleNormal="100" zoomScaleSheetLayoutView="100" workbookViewId="0">
      <selection activeCell="L40" sqref="L40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78" t="s">
        <v>24</v>
      </c>
      <c r="B2" s="80" t="s">
        <v>0</v>
      </c>
      <c r="C2" s="81"/>
      <c r="D2" s="84" t="s">
        <v>25</v>
      </c>
      <c r="E2" s="85"/>
      <c r="F2" s="85"/>
      <c r="G2" s="85"/>
      <c r="H2" s="86"/>
      <c r="J2" s="12"/>
      <c r="K2" s="12"/>
    </row>
    <row r="3" spans="1:19" ht="15" customHeight="1" thickBot="1">
      <c r="A3" s="79"/>
      <c r="B3" s="82"/>
      <c r="C3" s="83"/>
      <c r="D3" s="87"/>
      <c r="E3" s="88"/>
      <c r="F3" s="88"/>
      <c r="G3" s="88"/>
      <c r="H3" s="8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10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11</v>
      </c>
      <c r="D46" s="30" t="s">
        <v>6</v>
      </c>
      <c r="E46" s="30" t="s">
        <v>7</v>
      </c>
      <c r="F46" s="30" t="s">
        <v>8</v>
      </c>
      <c r="G46" s="30" t="s">
        <v>12</v>
      </c>
      <c r="H46" s="69"/>
      <c r="I46" s="69"/>
    </row>
    <row r="47" spans="1:19">
      <c r="A47" s="74" t="s">
        <v>4</v>
      </c>
      <c r="B47" s="75"/>
      <c r="C47" s="38">
        <v>142099</v>
      </c>
      <c r="D47" s="38">
        <v>150749</v>
      </c>
      <c r="E47" s="38">
        <v>164790</v>
      </c>
      <c r="F47" s="39">
        <v>142384</v>
      </c>
      <c r="G47" s="39">
        <v>143686</v>
      </c>
      <c r="H47" s="69" t="s">
        <v>18</v>
      </c>
      <c r="I47" s="69"/>
    </row>
    <row r="48" spans="1:19">
      <c r="A48" s="74" t="s">
        <v>3</v>
      </c>
      <c r="B48" s="75"/>
      <c r="C48" s="38"/>
      <c r="D48" s="38"/>
      <c r="E48" s="38"/>
      <c r="F48" s="39"/>
      <c r="G48" s="39">
        <v>104287</v>
      </c>
      <c r="H48" s="69" t="s">
        <v>80</v>
      </c>
      <c r="I48" s="69"/>
    </row>
    <row r="49" spans="1:9">
      <c r="A49" s="74" t="s">
        <v>79</v>
      </c>
      <c r="B49" s="75"/>
      <c r="C49" s="38"/>
      <c r="D49" s="38"/>
      <c r="E49" s="38"/>
      <c r="F49" s="39"/>
      <c r="G49" s="39">
        <v>39399</v>
      </c>
      <c r="H49" s="69" t="s">
        <v>81</v>
      </c>
      <c r="I49" s="69"/>
    </row>
    <row r="50" spans="1:9">
      <c r="A50" s="76" t="s">
        <v>20</v>
      </c>
      <c r="B50" s="77"/>
      <c r="C50" s="38">
        <f>C51+C54</f>
        <v>185646</v>
      </c>
      <c r="D50" s="38">
        <f>D51+D54</f>
        <v>196967</v>
      </c>
      <c r="E50" s="38">
        <f>E51+E54</f>
        <v>201391</v>
      </c>
      <c r="F50" s="38">
        <f>F51+F54</f>
        <v>168736</v>
      </c>
      <c r="G50" s="38">
        <f>G51+G54</f>
        <v>163400</v>
      </c>
      <c r="H50" s="12"/>
      <c r="I50" s="12"/>
    </row>
    <row r="51" spans="1:9">
      <c r="A51" s="67" t="s">
        <v>16</v>
      </c>
      <c r="B51" s="68"/>
      <c r="C51" s="48">
        <v>117705</v>
      </c>
      <c r="D51" s="48">
        <v>128709</v>
      </c>
      <c r="E51" s="48">
        <v>140293</v>
      </c>
      <c r="F51" s="49">
        <v>121251</v>
      </c>
      <c r="G51" s="49">
        <v>125903</v>
      </c>
      <c r="H51" s="69" t="s">
        <v>19</v>
      </c>
      <c r="I51" s="69"/>
    </row>
    <row r="52" spans="1:9">
      <c r="A52" s="67" t="s">
        <v>82</v>
      </c>
      <c r="B52" s="68"/>
      <c r="C52" s="48"/>
      <c r="D52" s="48"/>
      <c r="E52" s="48"/>
      <c r="F52" s="49"/>
      <c r="G52" s="49">
        <v>110383</v>
      </c>
      <c r="H52" s="69" t="s">
        <v>84</v>
      </c>
      <c r="I52" s="69"/>
    </row>
    <row r="53" spans="1:9">
      <c r="A53" s="67" t="s">
        <v>83</v>
      </c>
      <c r="B53" s="68"/>
      <c r="C53" s="48"/>
      <c r="D53" s="48"/>
      <c r="E53" s="48"/>
      <c r="F53" s="49"/>
      <c r="G53" s="49">
        <v>15520</v>
      </c>
      <c r="H53" s="69" t="s">
        <v>85</v>
      </c>
      <c r="I53" s="69"/>
    </row>
    <row r="54" spans="1:9" ht="14.25" thickBot="1">
      <c r="A54" s="74" t="s">
        <v>17</v>
      </c>
      <c r="B54" s="75"/>
      <c r="C54" s="38">
        <v>67941</v>
      </c>
      <c r="D54" s="38">
        <v>68258</v>
      </c>
      <c r="E54" s="38">
        <v>61098</v>
      </c>
      <c r="F54" s="39">
        <v>47485</v>
      </c>
      <c r="G54" s="39">
        <v>37497</v>
      </c>
      <c r="H54" s="12" t="s">
        <v>69</v>
      </c>
      <c r="I54" s="12"/>
    </row>
    <row r="55" spans="1:9" ht="14.25" thickBot="1">
      <c r="A55" s="70" t="s">
        <v>0</v>
      </c>
      <c r="B55" s="71"/>
      <c r="C55" s="45">
        <f>C47/C50*100</f>
        <v>76.542990422632315</v>
      </c>
      <c r="D55" s="45">
        <f>D47/D50*100</f>
        <v>76.535155635207929</v>
      </c>
      <c r="E55" s="45">
        <f>E47/E50*100</f>
        <v>81.825900859522022</v>
      </c>
      <c r="F55" s="45">
        <f>F47/F50*100</f>
        <v>84.38270434287881</v>
      </c>
      <c r="G55" s="47">
        <f>G47/G50*100</f>
        <v>87.935128518971851</v>
      </c>
      <c r="H55" s="72"/>
      <c r="I55" s="69"/>
    </row>
    <row r="56" spans="1:9">
      <c r="A56" s="73" t="s">
        <v>68</v>
      </c>
      <c r="B56" s="73"/>
      <c r="C56" s="43">
        <v>75.239999999999995</v>
      </c>
      <c r="D56" s="43">
        <v>73.63</v>
      </c>
      <c r="E56" s="44">
        <v>76.09</v>
      </c>
      <c r="F56" s="43">
        <v>75.87</v>
      </c>
      <c r="G56" s="43">
        <v>76.27</v>
      </c>
    </row>
    <row r="57" spans="1:9">
      <c r="C57" s="35"/>
      <c r="D57" s="35"/>
      <c r="E57" s="36"/>
      <c r="F57" s="35"/>
      <c r="G57" s="35"/>
    </row>
  </sheetData>
  <mergeCells count="21">
    <mergeCell ref="A50:B50"/>
    <mergeCell ref="A2:A3"/>
    <mergeCell ref="B2:C3"/>
    <mergeCell ref="D2:H3"/>
    <mergeCell ref="H46:I46"/>
    <mergeCell ref="A47:B47"/>
    <mergeCell ref="H47:I47"/>
    <mergeCell ref="A48:B48"/>
    <mergeCell ref="A49:B49"/>
    <mergeCell ref="H48:I48"/>
    <mergeCell ref="H49:I49"/>
    <mergeCell ref="A51:B51"/>
    <mergeCell ref="H51:I51"/>
    <mergeCell ref="A55:B55"/>
    <mergeCell ref="H55:I55"/>
    <mergeCell ref="A56:B56"/>
    <mergeCell ref="A54:B54"/>
    <mergeCell ref="A52:B52"/>
    <mergeCell ref="A53:B53"/>
    <mergeCell ref="H52:I52"/>
    <mergeCell ref="H53:I53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showGridLines="0" showRowColHeaders="0" view="pageBreakPreview" zoomScaleNormal="100" zoomScaleSheetLayoutView="100" workbookViewId="0">
      <selection activeCell="A48" sqref="A48:B48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78" t="s">
        <v>21</v>
      </c>
      <c r="B2" s="80" t="s">
        <v>29</v>
      </c>
      <c r="C2" s="90"/>
      <c r="D2" s="81"/>
      <c r="E2" s="84" t="s">
        <v>30</v>
      </c>
      <c r="F2" s="85"/>
      <c r="G2" s="85"/>
      <c r="H2" s="86"/>
      <c r="J2" s="12"/>
      <c r="K2" s="12"/>
    </row>
    <row r="3" spans="1:19" ht="15" customHeight="1" thickBot="1">
      <c r="A3" s="79"/>
      <c r="B3" s="82"/>
      <c r="C3" s="91"/>
      <c r="D3" s="83"/>
      <c r="E3" s="87"/>
      <c r="F3" s="88"/>
      <c r="G3" s="88"/>
      <c r="H3" s="8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10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58" t="s">
        <v>11</v>
      </c>
      <c r="D46" s="58" t="s">
        <v>6</v>
      </c>
      <c r="E46" s="58" t="s">
        <v>7</v>
      </c>
      <c r="F46" s="58" t="s">
        <v>8</v>
      </c>
      <c r="G46" s="58" t="s">
        <v>12</v>
      </c>
      <c r="H46" s="69"/>
      <c r="I46" s="69"/>
    </row>
    <row r="47" spans="1:19">
      <c r="A47" s="74" t="s">
        <v>22</v>
      </c>
      <c r="B47" s="75"/>
      <c r="C47" s="48">
        <v>652197</v>
      </c>
      <c r="D47" s="48">
        <f>D48*D52/100</f>
        <v>603935.14720000001</v>
      </c>
      <c r="E47" s="48">
        <v>592841</v>
      </c>
      <c r="F47" s="49">
        <v>646856</v>
      </c>
      <c r="G47" s="49">
        <v>924659</v>
      </c>
      <c r="H47" s="69" t="s">
        <v>23</v>
      </c>
      <c r="I47" s="69"/>
    </row>
    <row r="48" spans="1:19" ht="14.25" thickBot="1">
      <c r="A48" s="75" t="s">
        <v>31</v>
      </c>
      <c r="B48" s="77"/>
      <c r="C48" s="38">
        <v>105199</v>
      </c>
      <c r="D48" s="38">
        <v>105098</v>
      </c>
      <c r="E48" s="38">
        <v>103014</v>
      </c>
      <c r="F48" s="39">
        <v>102251</v>
      </c>
      <c r="G48" s="39">
        <v>102884</v>
      </c>
      <c r="H48" s="12" t="s">
        <v>15</v>
      </c>
      <c r="I48" s="12"/>
    </row>
    <row r="49" spans="1:9" ht="14.25" thickBot="1">
      <c r="A49" s="70" t="s">
        <v>77</v>
      </c>
      <c r="B49" s="71"/>
      <c r="C49" s="45">
        <f>C47/C48*100</f>
        <v>619.9650186788848</v>
      </c>
      <c r="D49" s="45">
        <f t="shared" ref="D49:G49" si="0">D47/D48*100</f>
        <v>574.64</v>
      </c>
      <c r="E49" s="45">
        <f t="shared" si="0"/>
        <v>575.49556370978701</v>
      </c>
      <c r="F49" s="45">
        <f t="shared" si="0"/>
        <v>632.61581793821085</v>
      </c>
      <c r="G49" s="47">
        <f t="shared" si="0"/>
        <v>898.7393569456865</v>
      </c>
      <c r="H49" s="72"/>
      <c r="I49" s="69"/>
    </row>
    <row r="50" spans="1:9">
      <c r="A50" s="73" t="s">
        <v>28</v>
      </c>
      <c r="B50" s="73"/>
      <c r="C50" s="43">
        <v>1168.8</v>
      </c>
      <c r="D50" s="43">
        <v>1158.82</v>
      </c>
      <c r="E50" s="44">
        <v>1113.76</v>
      </c>
      <c r="F50" s="43">
        <v>1125.69</v>
      </c>
      <c r="G50" s="43">
        <v>1134.67</v>
      </c>
    </row>
    <row r="51" spans="1:9">
      <c r="C51" s="35"/>
      <c r="D51" s="35"/>
      <c r="E51" s="36"/>
      <c r="F51" s="35"/>
      <c r="G51" s="35"/>
    </row>
    <row r="52" spans="1:9">
      <c r="D52" s="1">
        <v>574.64</v>
      </c>
    </row>
  </sheetData>
  <mergeCells count="10">
    <mergeCell ref="A49:B49"/>
    <mergeCell ref="H49:I49"/>
    <mergeCell ref="A50:B50"/>
    <mergeCell ref="B2:D3"/>
    <mergeCell ref="E2:H3"/>
    <mergeCell ref="A48:B48"/>
    <mergeCell ref="A2:A3"/>
    <mergeCell ref="H46:I46"/>
    <mergeCell ref="A47:B47"/>
    <mergeCell ref="H47:I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3"/>
  <sheetViews>
    <sheetView showGridLines="0" showRowColHeaders="0" view="pageBreakPreview" zoomScaleNormal="100" zoomScaleSheetLayoutView="100" workbookViewId="0">
      <selection activeCell="J38" sqref="J38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78" t="s">
        <v>14</v>
      </c>
      <c r="B2" s="80" t="s">
        <v>1</v>
      </c>
      <c r="C2" s="81"/>
      <c r="D2" s="84" t="s">
        <v>43</v>
      </c>
      <c r="E2" s="85"/>
      <c r="F2" s="85"/>
      <c r="G2" s="85"/>
      <c r="H2" s="86"/>
      <c r="J2" s="12"/>
      <c r="K2" s="12"/>
    </row>
    <row r="3" spans="1:19" ht="15" customHeight="1" thickBot="1">
      <c r="A3" s="79"/>
      <c r="B3" s="82"/>
      <c r="C3" s="83"/>
      <c r="D3" s="87"/>
      <c r="E3" s="88"/>
      <c r="F3" s="88"/>
      <c r="G3" s="88"/>
      <c r="H3" s="8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10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11</v>
      </c>
      <c r="D46" s="30" t="s">
        <v>6</v>
      </c>
      <c r="E46" s="30" t="s">
        <v>7</v>
      </c>
      <c r="F46" s="30" t="s">
        <v>8</v>
      </c>
      <c r="G46" s="30" t="s">
        <v>12</v>
      </c>
      <c r="H46" s="69"/>
      <c r="I46" s="69"/>
    </row>
    <row r="47" spans="1:19">
      <c r="A47" s="74" t="s">
        <v>33</v>
      </c>
      <c r="B47" s="75"/>
      <c r="C47" s="65">
        <f t="shared" ref="C47:F47" si="0">C48/C49*1000</f>
        <v>235.43827295880686</v>
      </c>
      <c r="D47" s="65">
        <f t="shared" si="0"/>
        <v>247.36216534274789</v>
      </c>
      <c r="E47" s="65">
        <f t="shared" si="0"/>
        <v>244.27165956478129</v>
      </c>
      <c r="F47" s="65">
        <f t="shared" si="0"/>
        <v>251.81378029739594</v>
      </c>
      <c r="G47" s="65">
        <f>G48/G49*1000</f>
        <v>258.56487997104824</v>
      </c>
      <c r="H47" s="69" t="s">
        <v>71</v>
      </c>
      <c r="I47" s="69"/>
    </row>
    <row r="48" spans="1:19">
      <c r="A48" s="92" t="s">
        <v>72</v>
      </c>
      <c r="B48" s="92"/>
      <c r="C48" s="50">
        <v>105199</v>
      </c>
      <c r="D48" s="50">
        <v>105098</v>
      </c>
      <c r="E48" s="50">
        <v>103014</v>
      </c>
      <c r="F48" s="51">
        <v>102251</v>
      </c>
      <c r="G48" s="51">
        <v>102884</v>
      </c>
      <c r="H48" s="69" t="s">
        <v>75</v>
      </c>
      <c r="I48" s="69"/>
    </row>
    <row r="49" spans="1:9">
      <c r="A49" s="67" t="s">
        <v>73</v>
      </c>
      <c r="B49" s="68"/>
      <c r="C49" s="48">
        <v>446822</v>
      </c>
      <c r="D49" s="48">
        <v>424875</v>
      </c>
      <c r="E49" s="48">
        <v>421719</v>
      </c>
      <c r="F49" s="49">
        <v>406058</v>
      </c>
      <c r="G49" s="49">
        <v>397904</v>
      </c>
      <c r="H49" s="69" t="s">
        <v>74</v>
      </c>
      <c r="I49" s="69"/>
    </row>
    <row r="50" spans="1:9" ht="14.25" thickBot="1">
      <c r="A50" s="74" t="s">
        <v>34</v>
      </c>
      <c r="B50" s="75"/>
      <c r="C50" s="64">
        <v>415.48</v>
      </c>
      <c r="D50" s="64">
        <v>463.59</v>
      </c>
      <c r="E50" s="64">
        <v>477.55</v>
      </c>
      <c r="F50" s="65">
        <v>415.55</v>
      </c>
      <c r="G50" s="65">
        <v>410.65</v>
      </c>
      <c r="H50" s="69" t="s">
        <v>70</v>
      </c>
      <c r="I50" s="69"/>
    </row>
    <row r="51" spans="1:9" ht="14.25" thickBot="1">
      <c r="A51" s="70" t="s">
        <v>32</v>
      </c>
      <c r="B51" s="71"/>
      <c r="C51" s="45">
        <f>C47/C50*100</f>
        <v>56.666571906904508</v>
      </c>
      <c r="D51" s="45">
        <f>D47/D50*100</f>
        <v>53.357959693424775</v>
      </c>
      <c r="E51" s="46">
        <f>E47/E50*100</f>
        <v>51.151012368292591</v>
      </c>
      <c r="F51" s="45">
        <f>F47/F50*100</f>
        <v>60.597709131848376</v>
      </c>
      <c r="G51" s="47">
        <f>G47/G50*100</f>
        <v>62.964782654583772</v>
      </c>
      <c r="H51" s="72"/>
      <c r="I51" s="69"/>
    </row>
    <row r="52" spans="1:9">
      <c r="A52" s="73" t="s">
        <v>28</v>
      </c>
      <c r="B52" s="73"/>
      <c r="C52" s="43">
        <v>56.44</v>
      </c>
      <c r="D52" s="43">
        <v>55.6</v>
      </c>
      <c r="E52" s="44">
        <v>34.25</v>
      </c>
      <c r="F52" s="43">
        <v>46.48</v>
      </c>
      <c r="G52" s="43">
        <v>40.6</v>
      </c>
    </row>
    <row r="53" spans="1:9">
      <c r="C53" s="35"/>
      <c r="D53" s="35"/>
      <c r="E53" s="36"/>
      <c r="F53" s="35"/>
      <c r="G53" s="35"/>
    </row>
  </sheetData>
  <mergeCells count="15">
    <mergeCell ref="A48:B48"/>
    <mergeCell ref="A49:B49"/>
    <mergeCell ref="H48:I48"/>
    <mergeCell ref="H49:I49"/>
    <mergeCell ref="A2:A3"/>
    <mergeCell ref="B2:C3"/>
    <mergeCell ref="D2:H3"/>
    <mergeCell ref="H46:I46"/>
    <mergeCell ref="A47:B47"/>
    <mergeCell ref="H47:I47"/>
    <mergeCell ref="A50:B50"/>
    <mergeCell ref="H50:I50"/>
    <mergeCell ref="A51:B51"/>
    <mergeCell ref="H51:I51"/>
    <mergeCell ref="A52:B52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4"/>
  <sheetViews>
    <sheetView showGridLines="0" showRowColHeaders="0" view="pageBreakPreview" zoomScaleNormal="100" zoomScaleSheetLayoutView="100" workbookViewId="0">
      <selection activeCell="J41" sqref="J41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78" t="s">
        <v>13</v>
      </c>
      <c r="B2" s="80" t="s">
        <v>34</v>
      </c>
      <c r="C2" s="81"/>
      <c r="D2" s="84" t="s">
        <v>44</v>
      </c>
      <c r="E2" s="85"/>
      <c r="F2" s="85"/>
      <c r="G2" s="85"/>
      <c r="H2" s="86"/>
      <c r="J2" s="12"/>
      <c r="K2" s="12"/>
    </row>
    <row r="3" spans="1:19" ht="15" customHeight="1" thickBot="1">
      <c r="A3" s="79"/>
      <c r="B3" s="82"/>
      <c r="C3" s="83"/>
      <c r="D3" s="87"/>
      <c r="E3" s="88"/>
      <c r="F3" s="88"/>
      <c r="G3" s="88"/>
      <c r="H3" s="8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10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11</v>
      </c>
      <c r="D46" s="30" t="s">
        <v>6</v>
      </c>
      <c r="E46" s="30" t="s">
        <v>7</v>
      </c>
      <c r="F46" s="30" t="s">
        <v>8</v>
      </c>
      <c r="G46" s="30" t="s">
        <v>12</v>
      </c>
      <c r="H46" s="69"/>
      <c r="I46" s="69"/>
    </row>
    <row r="47" spans="1:19">
      <c r="A47" s="74" t="s">
        <v>78</v>
      </c>
      <c r="B47" s="75"/>
      <c r="C47" s="39">
        <f t="shared" ref="C47:F47" si="0">C48-C49+C50</f>
        <v>185646</v>
      </c>
      <c r="D47" s="39">
        <f t="shared" si="0"/>
        <v>196967</v>
      </c>
      <c r="E47" s="39">
        <f t="shared" si="0"/>
        <v>201391</v>
      </c>
      <c r="F47" s="39">
        <f t="shared" si="0"/>
        <v>168736</v>
      </c>
      <c r="G47" s="39">
        <f>G48-G49+G50</f>
        <v>163400</v>
      </c>
      <c r="H47" s="69"/>
      <c r="I47" s="69"/>
    </row>
    <row r="48" spans="1:19">
      <c r="A48" s="74" t="s">
        <v>16</v>
      </c>
      <c r="B48" s="75"/>
      <c r="C48" s="38">
        <v>117705</v>
      </c>
      <c r="D48" s="38">
        <v>128709</v>
      </c>
      <c r="E48" s="38">
        <v>140293</v>
      </c>
      <c r="F48" s="39">
        <v>121251</v>
      </c>
      <c r="G48" s="39">
        <v>125903</v>
      </c>
      <c r="H48" s="12" t="s">
        <v>66</v>
      </c>
      <c r="I48" s="12"/>
    </row>
    <row r="49" spans="1:9">
      <c r="A49" s="74" t="s">
        <v>63</v>
      </c>
      <c r="B49" s="74"/>
      <c r="C49" s="38">
        <v>0</v>
      </c>
      <c r="D49" s="38">
        <v>0</v>
      </c>
      <c r="E49" s="38">
        <v>0</v>
      </c>
      <c r="F49" s="39">
        <v>0</v>
      </c>
      <c r="G49" s="39">
        <v>0</v>
      </c>
      <c r="H49" s="59" t="s">
        <v>67</v>
      </c>
      <c r="I49" s="12"/>
    </row>
    <row r="50" spans="1:9">
      <c r="A50" s="67" t="s">
        <v>62</v>
      </c>
      <c r="B50" s="68"/>
      <c r="C50" s="49">
        <v>67941</v>
      </c>
      <c r="D50" s="49">
        <v>68258</v>
      </c>
      <c r="E50" s="49">
        <v>61098</v>
      </c>
      <c r="F50" s="49">
        <v>47485</v>
      </c>
      <c r="G50" s="49">
        <v>37497</v>
      </c>
      <c r="H50" s="12" t="s">
        <v>65</v>
      </c>
      <c r="I50" s="12"/>
    </row>
    <row r="51" spans="1:9" ht="14.25" thickBot="1">
      <c r="A51" s="74" t="s">
        <v>35</v>
      </c>
      <c r="B51" s="75"/>
      <c r="C51" s="38">
        <v>446822</v>
      </c>
      <c r="D51" s="38">
        <v>424875</v>
      </c>
      <c r="E51" s="38">
        <v>421719</v>
      </c>
      <c r="F51" s="39">
        <v>406058</v>
      </c>
      <c r="G51" s="39">
        <v>397904</v>
      </c>
      <c r="H51" s="69" t="s">
        <v>64</v>
      </c>
      <c r="I51" s="69"/>
    </row>
    <row r="52" spans="1:9" ht="14.25" thickBot="1">
      <c r="A52" s="70" t="s">
        <v>34</v>
      </c>
      <c r="B52" s="71"/>
      <c r="C52" s="40">
        <f>C47/C51*1000</f>
        <v>415.48088500566223</v>
      </c>
      <c r="D52" s="40">
        <f>D47/D51*1000</f>
        <v>463.58811415122091</v>
      </c>
      <c r="E52" s="41">
        <f>E47/E51*1000</f>
        <v>477.54784584047673</v>
      </c>
      <c r="F52" s="40">
        <f>F47/F51*1000</f>
        <v>415.54654753754386</v>
      </c>
      <c r="G52" s="42">
        <f>G47/G51*1000</f>
        <v>410.65181551328965</v>
      </c>
      <c r="H52" s="72"/>
      <c r="I52" s="69"/>
    </row>
    <row r="53" spans="1:9">
      <c r="A53" s="73" t="s">
        <v>28</v>
      </c>
      <c r="B53" s="73"/>
      <c r="C53" s="44">
        <v>270.7</v>
      </c>
      <c r="D53" s="44">
        <v>275.86</v>
      </c>
      <c r="E53" s="44">
        <v>501.18</v>
      </c>
      <c r="F53" s="44">
        <v>376.61</v>
      </c>
      <c r="G53" s="44">
        <v>440.03</v>
      </c>
    </row>
    <row r="54" spans="1:9">
      <c r="C54" s="35"/>
      <c r="D54" s="35"/>
      <c r="E54" s="36"/>
      <c r="F54" s="35"/>
      <c r="G54" s="35"/>
    </row>
  </sheetData>
  <mergeCells count="14">
    <mergeCell ref="A2:A3"/>
    <mergeCell ref="B2:C3"/>
    <mergeCell ref="A51:B51"/>
    <mergeCell ref="D2:H3"/>
    <mergeCell ref="H46:I46"/>
    <mergeCell ref="A47:B47"/>
    <mergeCell ref="H47:I47"/>
    <mergeCell ref="A48:B48"/>
    <mergeCell ref="H51:I51"/>
    <mergeCell ref="A52:B52"/>
    <mergeCell ref="H52:I52"/>
    <mergeCell ref="A53:B53"/>
    <mergeCell ref="A49:B49"/>
    <mergeCell ref="A50:B5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S53"/>
  <sheetViews>
    <sheetView showGridLines="0" showRowColHeaders="0" view="pageBreakPreview" zoomScaleNormal="100" zoomScaleSheetLayoutView="100" workbookViewId="0">
      <selection activeCell="M40" sqref="M40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78" t="s">
        <v>9</v>
      </c>
      <c r="B2" s="80" t="s">
        <v>2</v>
      </c>
      <c r="C2" s="81"/>
      <c r="D2" s="84" t="s">
        <v>45</v>
      </c>
      <c r="E2" s="85"/>
      <c r="F2" s="85"/>
      <c r="G2" s="85"/>
      <c r="H2" s="86"/>
      <c r="J2" s="12"/>
      <c r="K2" s="12"/>
    </row>
    <row r="3" spans="1:19" ht="15" customHeight="1" thickBot="1">
      <c r="A3" s="79"/>
      <c r="B3" s="82"/>
      <c r="C3" s="83"/>
      <c r="D3" s="87"/>
      <c r="E3" s="88"/>
      <c r="F3" s="88"/>
      <c r="G3" s="88"/>
      <c r="H3" s="8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10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11</v>
      </c>
      <c r="D46" s="30" t="s">
        <v>6</v>
      </c>
      <c r="E46" s="30" t="s">
        <v>7</v>
      </c>
      <c r="F46" s="30" t="s">
        <v>8</v>
      </c>
      <c r="G46" s="30" t="s">
        <v>12</v>
      </c>
      <c r="H46" s="69"/>
      <c r="I46" s="69"/>
    </row>
    <row r="47" spans="1:19">
      <c r="A47" s="74" t="s">
        <v>58</v>
      </c>
      <c r="B47" s="75"/>
      <c r="C47" s="39">
        <f t="shared" ref="C47" si="0">C48/366</f>
        <v>1601.2868852459017</v>
      </c>
      <c r="D47" s="39">
        <f>D48/365</f>
        <v>1737.1260273972603</v>
      </c>
      <c r="E47" s="39">
        <f t="shared" ref="E47:F47" si="1">E48/365</f>
        <v>1653.6602739726027</v>
      </c>
      <c r="F47" s="39">
        <f t="shared" si="1"/>
        <v>1744.7232876712328</v>
      </c>
      <c r="G47" s="39">
        <f>G48/366</f>
        <v>1597.9617486338798</v>
      </c>
      <c r="H47" s="69"/>
      <c r="I47" s="69"/>
    </row>
    <row r="48" spans="1:19">
      <c r="A48" s="74" t="s">
        <v>39</v>
      </c>
      <c r="B48" s="75"/>
      <c r="C48" s="39">
        <v>586071</v>
      </c>
      <c r="D48" s="39">
        <v>634051</v>
      </c>
      <c r="E48" s="39">
        <v>603586</v>
      </c>
      <c r="F48" s="39">
        <v>636824</v>
      </c>
      <c r="G48" s="39">
        <v>584854</v>
      </c>
      <c r="H48" s="69" t="s">
        <v>76</v>
      </c>
      <c r="I48" s="69"/>
    </row>
    <row r="49" spans="1:9" ht="14.25" thickBot="1">
      <c r="A49" s="74" t="s">
        <v>36</v>
      </c>
      <c r="B49" s="75"/>
      <c r="C49" s="38">
        <v>2731</v>
      </c>
      <c r="D49" s="38">
        <v>2731</v>
      </c>
      <c r="E49" s="38">
        <v>2731</v>
      </c>
      <c r="F49" s="39">
        <v>2731</v>
      </c>
      <c r="G49" s="39">
        <v>2731</v>
      </c>
      <c r="H49" s="69" t="s">
        <v>61</v>
      </c>
      <c r="I49" s="69"/>
    </row>
    <row r="50" spans="1:9" ht="14.25" thickBot="1">
      <c r="A50" s="70" t="s">
        <v>2</v>
      </c>
      <c r="B50" s="71"/>
      <c r="C50" s="45">
        <f>C47/C49*100</f>
        <v>58.633719708747769</v>
      </c>
      <c r="D50" s="45">
        <f>D47/D49*100</f>
        <v>63.607690494224101</v>
      </c>
      <c r="E50" s="46">
        <f>E47/E49*100</f>
        <v>60.551456388597678</v>
      </c>
      <c r="F50" s="45">
        <f>F47/F49*100</f>
        <v>63.885876516705707</v>
      </c>
      <c r="G50" s="47">
        <f>G47/G49*100</f>
        <v>58.511964431852057</v>
      </c>
      <c r="H50" s="72"/>
      <c r="I50" s="69"/>
    </row>
    <row r="51" spans="1:9">
      <c r="A51" s="73" t="s">
        <v>28</v>
      </c>
      <c r="B51" s="73"/>
      <c r="C51" s="43">
        <v>59.84</v>
      </c>
      <c r="D51" s="43">
        <v>60.66</v>
      </c>
      <c r="E51" s="44">
        <v>57.55</v>
      </c>
      <c r="F51" s="43">
        <v>57.43</v>
      </c>
      <c r="G51" s="43">
        <v>57.29</v>
      </c>
    </row>
    <row r="52" spans="1:9">
      <c r="C52" s="35"/>
      <c r="D52" s="35"/>
      <c r="E52" s="36"/>
      <c r="F52" s="35"/>
      <c r="G52" s="35"/>
    </row>
    <row r="53" spans="1:9">
      <c r="C53" s="60"/>
      <c r="D53" s="60"/>
      <c r="E53" s="60"/>
      <c r="F53" s="60"/>
      <c r="G53" s="60"/>
    </row>
  </sheetData>
  <mergeCells count="13">
    <mergeCell ref="A48:B48"/>
    <mergeCell ref="H48:I48"/>
    <mergeCell ref="A2:A3"/>
    <mergeCell ref="B2:C3"/>
    <mergeCell ref="D2:H3"/>
    <mergeCell ref="H46:I46"/>
    <mergeCell ref="A47:B47"/>
    <mergeCell ref="H47:I47"/>
    <mergeCell ref="A49:B49"/>
    <mergeCell ref="H49:I49"/>
    <mergeCell ref="A50:B50"/>
    <mergeCell ref="H50:I50"/>
    <mergeCell ref="A51:B51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51"/>
  <sheetViews>
    <sheetView showGridLines="0" showRowColHeaders="0" view="pageBreakPreview" zoomScaleNormal="100" zoomScaleSheetLayoutView="100" workbookViewId="0">
      <selection activeCell="E49" sqref="E49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78" t="s">
        <v>5</v>
      </c>
      <c r="B2" s="80" t="s">
        <v>37</v>
      </c>
      <c r="C2" s="81"/>
      <c r="D2" s="84" t="s">
        <v>38</v>
      </c>
      <c r="E2" s="85"/>
      <c r="F2" s="85"/>
      <c r="G2" s="85"/>
      <c r="H2" s="86"/>
      <c r="J2" s="12"/>
      <c r="K2" s="12"/>
    </row>
    <row r="3" spans="1:19" ht="15" customHeight="1" thickBot="1">
      <c r="A3" s="79"/>
      <c r="B3" s="82"/>
      <c r="C3" s="83"/>
      <c r="D3" s="87"/>
      <c r="E3" s="88"/>
      <c r="F3" s="88"/>
      <c r="G3" s="88"/>
      <c r="H3" s="8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10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11</v>
      </c>
      <c r="D46" s="30" t="s">
        <v>6</v>
      </c>
      <c r="E46" s="30" t="s">
        <v>7</v>
      </c>
      <c r="F46" s="30" t="s">
        <v>8</v>
      </c>
      <c r="G46" s="30" t="s">
        <v>12</v>
      </c>
      <c r="H46" s="69"/>
      <c r="I46" s="69"/>
    </row>
    <row r="47" spans="1:19">
      <c r="A47" s="74" t="s">
        <v>35</v>
      </c>
      <c r="B47" s="75"/>
      <c r="C47" s="38">
        <v>446822</v>
      </c>
      <c r="D47" s="38">
        <v>424875</v>
      </c>
      <c r="E47" s="38">
        <v>421719</v>
      </c>
      <c r="F47" s="39">
        <v>406058</v>
      </c>
      <c r="G47" s="39">
        <v>397904</v>
      </c>
      <c r="H47" s="69" t="s">
        <v>59</v>
      </c>
      <c r="I47" s="69"/>
    </row>
    <row r="48" spans="1:19" ht="14.25" thickBot="1">
      <c r="A48" s="74" t="s">
        <v>39</v>
      </c>
      <c r="B48" s="75"/>
      <c r="C48" s="38">
        <v>586071</v>
      </c>
      <c r="D48" s="38">
        <v>634051</v>
      </c>
      <c r="E48" s="38">
        <v>603586</v>
      </c>
      <c r="F48" s="39">
        <v>636824</v>
      </c>
      <c r="G48" s="39">
        <v>584854</v>
      </c>
      <c r="H48" s="69" t="s">
        <v>60</v>
      </c>
      <c r="I48" s="69"/>
    </row>
    <row r="49" spans="1:9" ht="14.25" thickBot="1">
      <c r="A49" s="70" t="s">
        <v>37</v>
      </c>
      <c r="B49" s="71"/>
      <c r="C49" s="45">
        <f>C47/C48*100</f>
        <v>76.240250754601405</v>
      </c>
      <c r="D49" s="45">
        <f>D47/D48*100</f>
        <v>67.009593865477697</v>
      </c>
      <c r="E49" s="46">
        <f>E47/E48*100</f>
        <v>69.868916774080247</v>
      </c>
      <c r="F49" s="45">
        <f>F47/F48*100</f>
        <v>63.762986319611073</v>
      </c>
      <c r="G49" s="47">
        <f>G47/G48*100</f>
        <v>68.03475739244324</v>
      </c>
      <c r="H49" s="72"/>
      <c r="I49" s="69"/>
    </row>
    <row r="50" spans="1:9">
      <c r="A50" s="73" t="s">
        <v>28</v>
      </c>
      <c r="B50" s="73"/>
      <c r="C50" s="43">
        <v>77.989999999999995</v>
      </c>
      <c r="D50" s="43">
        <v>77.319999999999993</v>
      </c>
      <c r="E50" s="44">
        <v>74.14</v>
      </c>
      <c r="F50" s="43">
        <v>73.83</v>
      </c>
      <c r="G50" s="43">
        <v>73.69</v>
      </c>
    </row>
    <row r="51" spans="1:9">
      <c r="C51" s="35"/>
      <c r="D51" s="35"/>
      <c r="E51" s="36"/>
      <c r="F51" s="35"/>
      <c r="G51" s="35"/>
    </row>
  </sheetData>
  <mergeCells count="11">
    <mergeCell ref="A2:A3"/>
    <mergeCell ref="B2:C3"/>
    <mergeCell ref="D2:H3"/>
    <mergeCell ref="H46:I46"/>
    <mergeCell ref="A47:B47"/>
    <mergeCell ref="H47:I47"/>
    <mergeCell ref="A48:B48"/>
    <mergeCell ref="H48:I48"/>
    <mergeCell ref="A49:B49"/>
    <mergeCell ref="H49:I49"/>
    <mergeCell ref="A50:B5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14999847407452621"/>
  </sheetPr>
  <dimension ref="A1:S58"/>
  <sheetViews>
    <sheetView showGridLines="0" showRowColHeaders="0" view="pageBreakPreview" zoomScaleNormal="100" zoomScaleSheetLayoutView="100" workbookViewId="0">
      <selection activeCell="F58" sqref="F58"/>
    </sheetView>
  </sheetViews>
  <sheetFormatPr defaultRowHeight="13.5"/>
  <cols>
    <col min="1" max="2" width="9" style="1"/>
    <col min="3" max="4" width="9" style="1" customWidth="1"/>
    <col min="5" max="5" width="9" style="56" customWidth="1"/>
    <col min="6" max="6" width="9" style="1" customWidth="1"/>
    <col min="7" max="7" width="9.25" style="1" bestFit="1" customWidth="1"/>
    <col min="8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55"/>
      <c r="G1" s="55"/>
      <c r="I1" s="56"/>
      <c r="J1" s="56"/>
      <c r="K1" s="56"/>
      <c r="L1" s="56"/>
      <c r="M1" s="56"/>
    </row>
    <row r="2" spans="1:19" ht="15" customHeight="1">
      <c r="A2" s="78" t="s">
        <v>47</v>
      </c>
      <c r="B2" s="80" t="s">
        <v>40</v>
      </c>
      <c r="C2" s="81"/>
      <c r="D2" s="84" t="s">
        <v>41</v>
      </c>
      <c r="E2" s="85"/>
      <c r="F2" s="85"/>
      <c r="G2" s="85"/>
      <c r="H2" s="86"/>
      <c r="J2" s="57"/>
      <c r="K2" s="57"/>
    </row>
    <row r="3" spans="1:19" ht="15" customHeight="1" thickBot="1">
      <c r="A3" s="79"/>
      <c r="B3" s="82"/>
      <c r="C3" s="83"/>
      <c r="D3" s="87"/>
      <c r="E3" s="88"/>
      <c r="F3" s="88"/>
      <c r="G3" s="88"/>
      <c r="H3" s="89"/>
      <c r="J3" s="57"/>
      <c r="K3" s="57"/>
    </row>
    <row r="4" spans="1:19" ht="3.75" customHeight="1">
      <c r="B4" s="7"/>
      <c r="C4" s="6"/>
      <c r="D4" s="7"/>
      <c r="E4" s="8"/>
      <c r="F4" s="55"/>
      <c r="G4" s="55"/>
      <c r="H4" s="56"/>
      <c r="I4" s="56"/>
      <c r="J4" s="56"/>
      <c r="K4" s="56"/>
      <c r="L4" s="56"/>
    </row>
    <row r="5" spans="1:19" ht="3.75" customHeight="1">
      <c r="B5" s="5"/>
      <c r="C5" s="6"/>
      <c r="D5" s="5"/>
      <c r="E5" s="5"/>
      <c r="F5" s="55"/>
      <c r="G5" s="55"/>
      <c r="H5" s="56"/>
      <c r="I5" s="56"/>
      <c r="J5" s="56"/>
      <c r="K5" s="56"/>
      <c r="L5" s="56"/>
    </row>
    <row r="6" spans="1:19" ht="15" customHeight="1">
      <c r="B6" s="3"/>
      <c r="C6" s="4"/>
      <c r="D6" s="4"/>
      <c r="E6" s="9"/>
      <c r="F6" s="55"/>
      <c r="G6" s="55"/>
      <c r="H6" s="56"/>
      <c r="I6" s="56"/>
      <c r="J6" s="56"/>
      <c r="K6" s="56"/>
      <c r="L6" s="56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56"/>
      <c r="K7" s="56"/>
      <c r="L7" s="56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56"/>
      <c r="K8" s="56"/>
      <c r="L8" s="56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56"/>
      <c r="K9" s="56"/>
      <c r="L9" s="56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10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58" t="s">
        <v>11</v>
      </c>
      <c r="D46" s="58" t="s">
        <v>6</v>
      </c>
      <c r="E46" s="58" t="s">
        <v>7</v>
      </c>
      <c r="F46" s="58" t="s">
        <v>8</v>
      </c>
      <c r="G46" s="58" t="s">
        <v>12</v>
      </c>
      <c r="H46" s="69"/>
      <c r="I46" s="69"/>
    </row>
    <row r="47" spans="1:19">
      <c r="A47" s="74" t="s">
        <v>48</v>
      </c>
      <c r="B47" s="75"/>
      <c r="C47" s="38">
        <f>C48+C49+C50</f>
        <v>0</v>
      </c>
      <c r="D47" s="38">
        <f t="shared" ref="D47:G47" si="0">D48+D49+D50</f>
        <v>2061.5559999999996</v>
      </c>
      <c r="E47" s="38">
        <f t="shared" si="0"/>
        <v>623.66399999999999</v>
      </c>
      <c r="F47" s="38">
        <f t="shared" si="0"/>
        <v>2408.0359999999996</v>
      </c>
      <c r="G47" s="38">
        <f t="shared" si="0"/>
        <v>523</v>
      </c>
      <c r="H47" s="69"/>
      <c r="I47" s="69"/>
    </row>
    <row r="48" spans="1:19">
      <c r="A48" s="93" t="s">
        <v>49</v>
      </c>
      <c r="B48" s="94"/>
      <c r="C48" s="38">
        <v>0</v>
      </c>
      <c r="D48" s="38">
        <v>0</v>
      </c>
      <c r="E48" s="38">
        <v>0</v>
      </c>
      <c r="F48" s="39">
        <v>0</v>
      </c>
      <c r="G48" s="39">
        <v>0</v>
      </c>
      <c r="H48" s="59" t="s">
        <v>53</v>
      </c>
      <c r="I48" s="59"/>
    </row>
    <row r="49" spans="1:9">
      <c r="A49" s="93" t="s">
        <v>50</v>
      </c>
      <c r="B49" s="94"/>
      <c r="C49" s="38">
        <v>0</v>
      </c>
      <c r="D49" s="38">
        <v>0</v>
      </c>
      <c r="E49" s="38">
        <v>0</v>
      </c>
      <c r="F49" s="39">
        <v>0</v>
      </c>
      <c r="G49" s="39">
        <v>0</v>
      </c>
      <c r="H49" s="59" t="s">
        <v>54</v>
      </c>
      <c r="I49" s="59"/>
    </row>
    <row r="50" spans="1:9">
      <c r="A50" s="93" t="s">
        <v>51</v>
      </c>
      <c r="B50" s="94"/>
      <c r="C50" s="38">
        <v>0</v>
      </c>
      <c r="D50" s="38">
        <f>D51*D58/100</f>
        <v>2061.5559999999996</v>
      </c>
      <c r="E50" s="38">
        <f t="shared" ref="E50:F50" si="1">E51*E58/100</f>
        <v>623.66399999999999</v>
      </c>
      <c r="F50" s="38">
        <f t="shared" si="1"/>
        <v>2408.0359999999996</v>
      </c>
      <c r="G50" s="39">
        <v>523</v>
      </c>
      <c r="H50" s="59" t="s">
        <v>52</v>
      </c>
      <c r="I50" s="59"/>
    </row>
    <row r="51" spans="1:9">
      <c r="A51" s="74" t="s">
        <v>42</v>
      </c>
      <c r="B51" s="75"/>
      <c r="C51" s="38">
        <f>C52+C53+C54</f>
        <v>173240</v>
      </c>
      <c r="D51" s="38">
        <f t="shared" ref="D51" si="2">D52+D53+D54</f>
        <v>173240</v>
      </c>
      <c r="E51" s="38">
        <f t="shared" ref="E51" si="3">E52+E53+E54</f>
        <v>173240</v>
      </c>
      <c r="F51" s="39">
        <f t="shared" ref="F51" si="4">F52+F53+F54</f>
        <v>173240</v>
      </c>
      <c r="G51" s="39">
        <f t="shared" ref="G51" si="5">G52+G53+G54</f>
        <v>173763</v>
      </c>
      <c r="H51" s="69"/>
      <c r="I51" s="69"/>
    </row>
    <row r="52" spans="1:9">
      <c r="A52" s="93" t="s">
        <v>49</v>
      </c>
      <c r="B52" s="94"/>
      <c r="C52" s="38">
        <v>3428</v>
      </c>
      <c r="D52" s="38">
        <v>3428</v>
      </c>
      <c r="E52" s="38">
        <v>3428</v>
      </c>
      <c r="F52" s="39">
        <v>3428</v>
      </c>
      <c r="G52" s="39">
        <v>3428</v>
      </c>
      <c r="H52" s="59" t="s">
        <v>55</v>
      </c>
      <c r="I52" s="59"/>
    </row>
    <row r="53" spans="1:9">
      <c r="A53" s="93" t="s">
        <v>50</v>
      </c>
      <c r="B53" s="94"/>
      <c r="C53" s="38">
        <v>16149</v>
      </c>
      <c r="D53" s="38">
        <v>16149</v>
      </c>
      <c r="E53" s="38">
        <v>16149</v>
      </c>
      <c r="F53" s="39">
        <v>16149</v>
      </c>
      <c r="G53" s="39">
        <v>16149</v>
      </c>
      <c r="H53" s="59" t="s">
        <v>56</v>
      </c>
      <c r="I53" s="59"/>
    </row>
    <row r="54" spans="1:9" ht="14.25" thickBot="1">
      <c r="A54" s="93" t="s">
        <v>51</v>
      </c>
      <c r="B54" s="94"/>
      <c r="C54" s="61">
        <v>153663</v>
      </c>
      <c r="D54" s="61">
        <v>153663</v>
      </c>
      <c r="E54" s="62">
        <v>153663</v>
      </c>
      <c r="F54" s="63">
        <v>153663</v>
      </c>
      <c r="G54" s="66">
        <v>154186</v>
      </c>
      <c r="H54" s="2" t="s">
        <v>57</v>
      </c>
      <c r="I54" s="59"/>
    </row>
    <row r="55" spans="1:9" ht="14.25" thickBot="1">
      <c r="A55" s="70" t="s">
        <v>40</v>
      </c>
      <c r="B55" s="71"/>
      <c r="C55" s="45">
        <f>C47/C51*100</f>
        <v>0</v>
      </c>
      <c r="D55" s="45">
        <f>D47/D51*100</f>
        <v>1.1899999999999997</v>
      </c>
      <c r="E55" s="46">
        <f>E47/E51*100</f>
        <v>0.36</v>
      </c>
      <c r="F55" s="45">
        <f>F47/F51*100</f>
        <v>1.3899999999999997</v>
      </c>
      <c r="G55" s="47">
        <f>G47/G51*100</f>
        <v>0.30098467452794903</v>
      </c>
      <c r="H55" s="72"/>
      <c r="I55" s="69"/>
    </row>
    <row r="56" spans="1:9">
      <c r="A56" s="73" t="s">
        <v>28</v>
      </c>
      <c r="B56" s="73"/>
      <c r="C56" s="43">
        <v>1.08</v>
      </c>
      <c r="D56" s="43">
        <v>0.69</v>
      </c>
      <c r="E56" s="44">
        <v>0.8</v>
      </c>
      <c r="F56" s="43">
        <v>0.69</v>
      </c>
      <c r="G56" s="43">
        <v>0.65</v>
      </c>
    </row>
    <row r="57" spans="1:9">
      <c r="C57" s="35"/>
      <c r="D57" s="35"/>
      <c r="E57" s="36"/>
      <c r="F57" s="35"/>
      <c r="G57" s="35"/>
    </row>
    <row r="58" spans="1:9">
      <c r="C58" s="60">
        <v>0</v>
      </c>
      <c r="D58" s="60">
        <v>1.19</v>
      </c>
      <c r="E58" s="60">
        <v>0.36</v>
      </c>
      <c r="F58" s="60">
        <v>1.39</v>
      </c>
      <c r="G58" s="60"/>
    </row>
  </sheetData>
  <mergeCells count="17">
    <mergeCell ref="H51:I51"/>
    <mergeCell ref="A55:B55"/>
    <mergeCell ref="H55:I55"/>
    <mergeCell ref="A56:B56"/>
    <mergeCell ref="A54:B54"/>
    <mergeCell ref="A2:A3"/>
    <mergeCell ref="B2:C3"/>
    <mergeCell ref="D2:H3"/>
    <mergeCell ref="H46:I46"/>
    <mergeCell ref="A47:B47"/>
    <mergeCell ref="H47:I47"/>
    <mergeCell ref="A48:B48"/>
    <mergeCell ref="A49:B49"/>
    <mergeCell ref="A50:B50"/>
    <mergeCell ref="A52:B52"/>
    <mergeCell ref="A53:B53"/>
    <mergeCell ref="A51:B51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C1:V44"/>
  <sheetViews>
    <sheetView showGridLines="0" showRowColHeaders="0" tabSelected="1" view="pageBreakPreview" zoomScale="90" zoomScaleNormal="100" zoomScaleSheetLayoutView="90" workbookViewId="0">
      <selection activeCell="I3" sqref="I3"/>
    </sheetView>
  </sheetViews>
  <sheetFormatPr defaultRowHeight="13.5"/>
  <cols>
    <col min="1" max="20" width="12.5" style="10" customWidth="1"/>
    <col min="21" max="21" width="6.5" style="10" customWidth="1"/>
    <col min="22" max="22" width="12.5" style="10" customWidth="1"/>
    <col min="23" max="16384" width="9" style="10"/>
  </cols>
  <sheetData>
    <row r="1" spans="3:8" ht="13.5" customHeight="1">
      <c r="C1" s="95" t="s">
        <v>26</v>
      </c>
      <c r="D1" s="95"/>
      <c r="F1" s="96" t="s">
        <v>27</v>
      </c>
      <c r="G1" s="98" t="s">
        <v>46</v>
      </c>
      <c r="H1" s="98"/>
    </row>
    <row r="2" spans="3:8" ht="13.5" customHeight="1" thickBot="1">
      <c r="C2" s="95"/>
      <c r="D2" s="95"/>
      <c r="E2" s="54"/>
      <c r="F2" s="97"/>
      <c r="G2" s="99"/>
      <c r="H2" s="99"/>
    </row>
    <row r="3" spans="3:8" ht="14.25" thickTop="1">
      <c r="C3" s="52"/>
      <c r="D3" s="52"/>
      <c r="E3" s="53"/>
      <c r="F3" s="52"/>
      <c r="G3" s="52"/>
      <c r="H3" s="52"/>
    </row>
    <row r="4" spans="3:8">
      <c r="C4" s="52"/>
      <c r="D4" s="52"/>
      <c r="E4" s="53"/>
      <c r="F4" s="52"/>
      <c r="G4" s="52"/>
      <c r="H4" s="52"/>
    </row>
    <row r="25" spans="18:22">
      <c r="R25" s="37"/>
      <c r="S25" s="37"/>
      <c r="T25" s="37"/>
      <c r="U25" s="37"/>
      <c r="V25" s="37"/>
    </row>
    <row r="26" spans="18:22">
      <c r="R26" s="37"/>
      <c r="S26" s="37"/>
      <c r="T26" s="37"/>
      <c r="U26" s="37"/>
      <c r="V26" s="37"/>
    </row>
    <row r="27" spans="18:22">
      <c r="R27" s="37"/>
      <c r="S27" s="37"/>
      <c r="T27" s="37"/>
      <c r="U27" s="37"/>
      <c r="V27" s="37"/>
    </row>
    <row r="28" spans="18:22">
      <c r="R28" s="37"/>
      <c r="S28" s="37"/>
      <c r="T28" s="37"/>
      <c r="U28" s="37"/>
      <c r="V28" s="37"/>
    </row>
    <row r="29" spans="18:22">
      <c r="R29" s="37"/>
      <c r="S29" s="37"/>
      <c r="T29" s="37"/>
      <c r="U29" s="37"/>
      <c r="V29" s="37"/>
    </row>
    <row r="30" spans="18:22">
      <c r="R30" s="37"/>
      <c r="S30" s="37"/>
      <c r="T30" s="37"/>
      <c r="U30" s="37"/>
      <c r="V30" s="37"/>
    </row>
    <row r="31" spans="18:22">
      <c r="R31" s="37"/>
      <c r="S31" s="37"/>
      <c r="T31" s="37"/>
      <c r="U31" s="37"/>
      <c r="V31" s="37"/>
    </row>
    <row r="32" spans="18:22">
      <c r="R32" s="37"/>
      <c r="S32" s="37"/>
      <c r="T32" s="37"/>
      <c r="U32" s="37"/>
      <c r="V32" s="37"/>
    </row>
    <row r="33" spans="18:22">
      <c r="R33" s="37"/>
      <c r="S33" s="37"/>
      <c r="T33" s="37"/>
      <c r="U33" s="37"/>
      <c r="V33" s="37"/>
    </row>
    <row r="34" spans="18:22">
      <c r="R34" s="37"/>
      <c r="S34" s="37"/>
      <c r="T34" s="37"/>
      <c r="U34" s="37"/>
      <c r="V34" s="37"/>
    </row>
    <row r="35" spans="18:22">
      <c r="R35" s="37"/>
      <c r="S35" s="37"/>
      <c r="T35" s="37"/>
      <c r="U35" s="37"/>
      <c r="V35" s="37"/>
    </row>
    <row r="36" spans="18:22">
      <c r="R36" s="37"/>
      <c r="S36" s="37"/>
      <c r="T36" s="37"/>
      <c r="U36" s="37"/>
      <c r="V36" s="37"/>
    </row>
    <row r="37" spans="18:22">
      <c r="R37" s="37"/>
      <c r="S37" s="37"/>
      <c r="T37" s="37"/>
      <c r="U37" s="37"/>
      <c r="V37" s="37"/>
    </row>
    <row r="38" spans="18:22">
      <c r="R38" s="37"/>
      <c r="S38" s="37"/>
      <c r="T38" s="37"/>
      <c r="U38" s="37"/>
      <c r="V38" s="37"/>
    </row>
    <row r="39" spans="18:22">
      <c r="R39" s="37"/>
      <c r="S39" s="37"/>
      <c r="T39" s="37"/>
      <c r="U39" s="37"/>
      <c r="V39" s="37"/>
    </row>
    <row r="40" spans="18:22">
      <c r="R40" s="37"/>
      <c r="S40" s="37"/>
      <c r="T40" s="37"/>
      <c r="U40" s="37"/>
      <c r="V40" s="37"/>
    </row>
    <row r="41" spans="18:22">
      <c r="R41" s="37"/>
      <c r="S41" s="37"/>
      <c r="T41" s="37"/>
      <c r="U41" s="37"/>
      <c r="V41" s="37"/>
    </row>
    <row r="42" spans="18:22">
      <c r="R42" s="37"/>
      <c r="S42" s="37"/>
      <c r="T42" s="37"/>
      <c r="U42" s="37"/>
      <c r="V42" s="37"/>
    </row>
    <row r="43" spans="18:22">
      <c r="R43" s="37"/>
      <c r="S43" s="37"/>
      <c r="T43" s="37"/>
      <c r="U43" s="37"/>
      <c r="V43" s="37"/>
    </row>
    <row r="44" spans="18:22">
      <c r="R44" s="37"/>
      <c r="S44" s="37"/>
      <c r="T44" s="37"/>
      <c r="U44" s="37"/>
      <c r="V44" s="37"/>
    </row>
  </sheetData>
  <mergeCells count="3">
    <mergeCell ref="C1:D2"/>
    <mergeCell ref="F1:F2"/>
    <mergeCell ref="G1:H2"/>
  </mergeCells>
  <phoneticPr fontId="2"/>
  <printOptions horizontalCentered="1" verticalCentered="1"/>
  <pageMargins left="0.19685039370078741" right="0.19685039370078741" top="0.94488188976377963" bottom="0.78740157480314965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1-①収益的収支比率</vt:lpstr>
      <vt:lpstr>1-④企業債残高対給水収益比率</vt:lpstr>
      <vt:lpstr>1-⑤料金回収率</vt:lpstr>
      <vt:lpstr>1-⑥給水原価</vt:lpstr>
      <vt:lpstr>1-⑦施設利用率</vt:lpstr>
      <vt:lpstr>1-⑧有収率</vt:lpstr>
      <vt:lpstr>2-③管路更新率</vt:lpstr>
      <vt:lpstr>まとめ</vt:lpstr>
      <vt:lpstr>'1-①収益的収支比率'!Print_Area</vt:lpstr>
      <vt:lpstr>'1-④企業債残高対給水収益比率'!Print_Area</vt:lpstr>
      <vt:lpstr>'1-⑤料金回収率'!Print_Area</vt:lpstr>
      <vt:lpstr>'1-⑥給水原価'!Print_Area</vt:lpstr>
      <vt:lpstr>'1-⑦施設利用率'!Print_Area</vt:lpstr>
      <vt:lpstr>'1-⑧有収率'!Print_Area</vt:lpstr>
      <vt:lpstr>'2-③管路更新率'!Print_Area</vt:lpstr>
      <vt:lpstr>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下水道課（o-gesui04）</dc:creator>
  <cp:lastModifiedBy>下水道課（o-gesui04）</cp:lastModifiedBy>
  <cp:lastPrinted>2017-02-09T00:52:06Z</cp:lastPrinted>
  <dcterms:created xsi:type="dcterms:W3CDTF">2016-09-13T07:43:47Z</dcterms:created>
  <dcterms:modified xsi:type="dcterms:W3CDTF">2017-03-24T02:37:35Z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