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charts/chart21.xml" ContentType="application/vnd.openxmlformats-officedocument.drawingml.chart+xml"/>
  <Override PartName="/xl/drawings/drawing15.xml" ContentType="application/vnd.openxmlformats-officedocument.drawingml.chartshapes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7065" tabRatio="788" activeTab="6"/>
  </bookViews>
  <sheets>
    <sheet name="1-①収益的収支比率" sheetId="15" r:id="rId1"/>
    <sheet name="1-④企業債残高対事業規模比率" sheetId="16" r:id="rId2"/>
    <sheet name="1-⑤経費回収率" sheetId="14" r:id="rId3"/>
    <sheet name="1-⑥汚水処理原価" sheetId="13" r:id="rId4"/>
    <sheet name="1-⑦施設利用率" sheetId="12" r:id="rId5"/>
    <sheet name="1-⑧水洗化率" sheetId="10" r:id="rId6"/>
    <sheet name="まとめ" sheetId="11" r:id="rId7"/>
  </sheets>
  <definedNames>
    <definedName name="_xlnm.Print_Area" localSheetId="0">'1-①収益的収支比率'!$A$1:$S$43</definedName>
    <definedName name="_xlnm.Print_Area" localSheetId="1">'1-④企業債残高対事業規模比率'!$A$1:$S$43</definedName>
    <definedName name="_xlnm.Print_Area" localSheetId="2">'1-⑤経費回収率'!$A$1:$S$43</definedName>
    <definedName name="_xlnm.Print_Area" localSheetId="3">'1-⑥汚水処理原価'!$A$1:$S$43</definedName>
    <definedName name="_xlnm.Print_Area" localSheetId="4">'1-⑦施設利用率'!$A$1:$S$43</definedName>
    <definedName name="_xlnm.Print_Area" localSheetId="5">'1-⑧水洗化率'!$A$1:$S$43</definedName>
    <definedName name="_xlnm.Print_Area" localSheetId="6">まとめ!$A$1:$P$48</definedName>
  </definedNames>
  <calcPr calcId="145621"/>
  <customWorkbookViews>
    <customWorkbookView name="上下水道部管理課（o-suikanri06） - 個人用ビュー" guid="{ACB3DE99-342B-4C88-8629-9A5CCCC3D48F}" mergeInterval="0" personalView="1" xWindow="328" yWindow="88" windowWidth="1498" windowHeight="690" activeSheetId="2"/>
    <customWorkbookView name="下水道課（o-gesui04） - 個人用ビュー" guid="{06FC6148-88CB-4D11-960B-CA029D0CDC48}" mergeInterval="0" personalView="1" maximized="1" windowWidth="1916" windowHeight="850" activeSheetId="1"/>
  </customWorkbookViews>
</workbook>
</file>

<file path=xl/calcChain.xml><?xml version="1.0" encoding="utf-8"?>
<calcChain xmlns="http://schemas.openxmlformats.org/spreadsheetml/2006/main">
  <c r="G49" i="16" l="1"/>
  <c r="G59" i="16"/>
  <c r="G49" i="12" l="1"/>
  <c r="F50" i="16" l="1"/>
  <c r="G51" i="14" l="1"/>
  <c r="G48" i="14" s="1"/>
  <c r="F51" i="14"/>
  <c r="F48" i="14" s="1"/>
  <c r="E51" i="14"/>
  <c r="E48" i="14" s="1"/>
  <c r="D51" i="14"/>
  <c r="D48" i="14" s="1"/>
  <c r="C51" i="14"/>
  <c r="C48" i="14" s="1"/>
  <c r="C50" i="13" l="1"/>
  <c r="C47" i="13" s="1"/>
  <c r="D50" i="13"/>
  <c r="D47" i="13" s="1"/>
  <c r="E50" i="13"/>
  <c r="E47" i="13" s="1"/>
  <c r="F50" i="13"/>
  <c r="F47" i="13" s="1"/>
  <c r="G50" i="13"/>
  <c r="G47" i="13" s="1"/>
  <c r="G60" i="16" l="1"/>
  <c r="F59" i="16"/>
  <c r="F49" i="16" s="1"/>
  <c r="F47" i="16" s="1"/>
  <c r="F54" i="16" s="1"/>
  <c r="C50" i="16"/>
  <c r="C59" i="16" s="1"/>
  <c r="C49" i="16" s="1"/>
  <c r="D50" i="16"/>
  <c r="D59" i="16" s="1"/>
  <c r="D49" i="16" s="1"/>
  <c r="E50" i="16"/>
  <c r="E59" i="16" s="1"/>
  <c r="E49" i="16" s="1"/>
  <c r="E47" i="16" s="1"/>
  <c r="E54" i="16" s="1"/>
  <c r="G47" i="16"/>
  <c r="G50" i="16"/>
  <c r="C50" i="15"/>
  <c r="C55" i="15" s="1"/>
  <c r="D50" i="15"/>
  <c r="D55" i="15" s="1"/>
  <c r="E50" i="15"/>
  <c r="E55" i="15" s="1"/>
  <c r="F50" i="15"/>
  <c r="F55" i="15" s="1"/>
  <c r="G50" i="15"/>
  <c r="G55" i="15" s="1"/>
  <c r="C52" i="14"/>
  <c r="G52" i="14"/>
  <c r="F52" i="14"/>
  <c r="E52" i="14"/>
  <c r="D52" i="14"/>
  <c r="C49" i="10"/>
  <c r="D49" i="10"/>
  <c r="E49" i="10"/>
  <c r="F49" i="10"/>
  <c r="G49" i="10"/>
  <c r="C49" i="12"/>
  <c r="D49" i="12"/>
  <c r="E49" i="12"/>
  <c r="F49" i="12"/>
  <c r="G52" i="13"/>
  <c r="C52" i="13"/>
  <c r="D52" i="13"/>
  <c r="E52" i="13"/>
  <c r="F52" i="13"/>
  <c r="G54" i="16" l="1"/>
  <c r="D47" i="16"/>
  <c r="D54" i="16" s="1"/>
  <c r="D60" i="16"/>
  <c r="F60" i="16"/>
  <c r="E60" i="16"/>
  <c r="C60" i="16"/>
  <c r="C47" i="16"/>
  <c r="C54" i="16" s="1"/>
</calcChain>
</file>

<file path=xl/comments1.xml><?xml version="1.0" encoding="utf-8"?>
<comments xmlns="http://schemas.openxmlformats.org/spreadsheetml/2006/main">
  <authors>
    <author>下水道課（o-gesui04）</author>
  </authors>
  <commentList>
    <comment ref="H49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sharedStrings.xml><?xml version="1.0" encoding="utf-8"?>
<sst xmlns="http://schemas.openxmlformats.org/spreadsheetml/2006/main" count="123" uniqueCount="77">
  <si>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</si>
  <si>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</si>
  <si>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</si>
  <si>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</si>
  <si>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</si>
  <si>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</si>
  <si>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</si>
  <si>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</si>
  <si>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営業収益</t>
    <rPh sb="0" eb="2">
      <t>エイギョウ</t>
    </rPh>
    <rPh sb="2" eb="4">
      <t>シュウエキ</t>
    </rPh>
    <phoneticPr fontId="2"/>
  </si>
  <si>
    <t>総収益</t>
    <rPh sb="0" eb="3">
      <t>ソウシュウエキ</t>
    </rPh>
    <phoneticPr fontId="2"/>
  </si>
  <si>
    <t>下水道使用料</t>
    <rPh sb="0" eb="3">
      <t>ゲスイドウ</t>
    </rPh>
    <rPh sb="3" eb="6">
      <t>シヨウリョウ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</si>
  <si>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</si>
  <si>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1-⑧</t>
    <phoneticPr fontId="2"/>
  </si>
  <si>
    <t>H24</t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</si>
  <si>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</si>
  <si>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</si>
  <si>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</si>
  <si>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</si>
  <si>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</si>
  <si>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H23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</si>
  <si>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</si>
  <si>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</si>
  <si>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</si>
  <si>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</si>
  <si>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</si>
  <si>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</si>
  <si>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</si>
  <si>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</si>
  <si>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</si>
  <si>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</si>
  <si>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</si>
  <si>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</si>
  <si>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</si>
  <si>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</si>
  <si>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</si>
  <si>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</si>
  <si>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</si>
  <si>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</si>
  <si>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</si>
  <si>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</si>
  <si>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</si>
  <si>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</si>
  <si>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</si>
  <si>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</si>
  <si>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</si>
  <si>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</si>
  <si>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</si>
  <si>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</si>
  <si>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</si>
  <si>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</si>
  <si>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</si>
  <si>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</si>
  <si>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</si>
  <si>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</si>
  <si>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</si>
  <si>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</si>
  <si>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</si>
  <si>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</si>
  <si>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</si>
  <si>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</si>
  <si>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</si>
  <si>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</si>
  <si>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</si>
  <si>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</si>
  <si>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</si>
  <si>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</si>
  <si>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32表1行16列</t>
    <phoneticPr fontId="2"/>
  </si>
  <si>
    <t>32表2行16列</t>
    <rPh sb="7" eb="8">
      <t>レツ</t>
    </rPh>
    <phoneticPr fontId="2"/>
  </si>
  <si>
    <t>公共下水道</t>
    <rPh sb="0" eb="2">
      <t>コウキョウ</t>
    </rPh>
    <rPh sb="2" eb="5">
      <t>ゲスイドウ</t>
    </rPh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</si>
  <si>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</si>
  <si>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</si>
  <si>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</si>
  <si>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</si>
  <si>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</si>
  <si>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</si>
  <si>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26表1行13列</t>
    <phoneticPr fontId="2"/>
  </si>
  <si>
    <t>26表1行17列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</si>
</sst>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0" fontId="10" fillId="0" borderId="0" xfId="0" applyFont="1" applyFill="1">
      <alignment vertical="center"/>
    </xf>
    <xf numFmtId="38" fontId="0" fillId="0" borderId="5" xfId="1" applyFont="1" applyBorder="1" applyAlignment="1">
      <alignment vertical="center"/>
    </xf>
    <xf numFmtId="38" fontId="0" fillId="0" borderId="5" xfId="1" applyFont="1" applyBorder="1">
      <alignment vertical="center"/>
    </xf>
    <xf numFmtId="176" fontId="0" fillId="0" borderId="21" xfId="2" applyNumberFormat="1" applyFont="1" applyBorder="1">
      <alignment vertical="center"/>
    </xf>
    <xf numFmtId="176" fontId="0" fillId="0" borderId="23" xfId="2" applyNumberFormat="1" applyFont="1" applyBorder="1">
      <alignment vertical="center"/>
    </xf>
    <xf numFmtId="176" fontId="0" fillId="0" borderId="24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21" xfId="1" applyFont="1" applyBorder="1">
      <alignment vertical="center"/>
    </xf>
    <xf numFmtId="40" fontId="0" fillId="0" borderId="21" xfId="1" applyNumberFormat="1" applyFont="1" applyBorder="1">
      <alignment vertical="center"/>
    </xf>
    <xf numFmtId="40" fontId="0" fillId="0" borderId="23" xfId="1" applyNumberFormat="1" applyFont="1" applyBorder="1">
      <alignment vertical="center"/>
    </xf>
    <xf numFmtId="40" fontId="0" fillId="0" borderId="24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30" xfId="1" applyFont="1" applyBorder="1" applyAlignment="1">
      <alignment vertical="center"/>
    </xf>
    <xf numFmtId="38" fontId="0" fillId="0" borderId="30" xfId="1" applyFont="1" applyBorder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8" fontId="0" fillId="0" borderId="31" xfId="1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'1-①収益的収支比率'!$A$49:$B$49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101726</c:v>
                </c:pt>
                <c:pt idx="1">
                  <c:v>126841</c:v>
                </c:pt>
                <c:pt idx="2">
                  <c:v>152244</c:v>
                </c:pt>
                <c:pt idx="3">
                  <c:v>177760</c:v>
                </c:pt>
                <c:pt idx="4">
                  <c:v>177678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'1-①収益的収支比率'!$A$48:$B$48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'1-①収益的収支比率'!$C$48:$G$48</c:f>
              <c:numCache>
                <c:formatCode>#,##0_);[Red]\(#,##0\)</c:formatCode>
                <c:ptCount val="5"/>
                <c:pt idx="0">
                  <c:v>10610</c:v>
                </c:pt>
                <c:pt idx="1">
                  <c:v>15159</c:v>
                </c:pt>
                <c:pt idx="2">
                  <c:v>19844</c:v>
                </c:pt>
                <c:pt idx="3">
                  <c:v>26995</c:v>
                </c:pt>
                <c:pt idx="4">
                  <c:v>33221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112336</c:v>
                </c:pt>
                <c:pt idx="1">
                  <c:v>142000</c:v>
                </c:pt>
                <c:pt idx="2">
                  <c:v>172088</c:v>
                </c:pt>
                <c:pt idx="3">
                  <c:v>204755</c:v>
                </c:pt>
                <c:pt idx="4">
                  <c:v>210899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44608"/>
        <c:axId val="39046144"/>
      </c:barChart>
      <c:catAx>
        <c:axId val="39044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39046144"/>
        <c:crosses val="autoZero"/>
        <c:auto val="1"/>
        <c:lblAlgn val="ctr"/>
        <c:lblOffset val="100"/>
        <c:noMultiLvlLbl val="0"/>
      </c:catAx>
      <c:valAx>
        <c:axId val="39046144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02108626795982E-2"/>
              <c:y val="7.69789608100399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044608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'1-⑥汚水処理原価'!$A$50:$B$50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21099.600000000002</c:v>
                </c:pt>
                <c:pt idx="1">
                  <c:v>36379.200000000004</c:v>
                </c:pt>
                <c:pt idx="2">
                  <c:v>53970</c:v>
                </c:pt>
                <c:pt idx="3">
                  <c:v>69351.199999999997</c:v>
                </c:pt>
                <c:pt idx="4">
                  <c:v>73029.2</c:v>
                </c:pt>
              </c:numCache>
            </c:numRef>
          </c:val>
        </c:ser>
        <c:ser>
          <c:idx val="0"/>
          <c:order val="1"/>
          <c:tx>
            <c:strRef>
              <c:f>'1-⑥汚水処理原価'!$A$48:$B$48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'1-⑥汚水処理原価'!$C$48:$G$48</c:f>
              <c:numCache>
                <c:formatCode>#,##0_);[Red]\(#,##0\)</c:formatCode>
                <c:ptCount val="5"/>
                <c:pt idx="0">
                  <c:v>37149</c:v>
                </c:pt>
                <c:pt idx="1">
                  <c:v>40759</c:v>
                </c:pt>
                <c:pt idx="2">
                  <c:v>42921</c:v>
                </c:pt>
                <c:pt idx="3">
                  <c:v>51501</c:v>
                </c:pt>
                <c:pt idx="4">
                  <c:v>52236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58248.600000000006</c:v>
                </c:pt>
                <c:pt idx="1">
                  <c:v>77138.200000000012</c:v>
                </c:pt>
                <c:pt idx="2">
                  <c:v>96891</c:v>
                </c:pt>
                <c:pt idx="3">
                  <c:v>120852.2</c:v>
                </c:pt>
                <c:pt idx="4">
                  <c:v>125265.2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66336"/>
        <c:axId val="39568128"/>
      </c:barChart>
      <c:catAx>
        <c:axId val="39566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39568128"/>
        <c:crosses val="autoZero"/>
        <c:auto val="1"/>
        <c:lblAlgn val="ctr"/>
        <c:lblOffset val="100"/>
        <c:noMultiLvlLbl val="0"/>
      </c:catAx>
      <c:valAx>
        <c:axId val="39568128"/>
        <c:scaling>
          <c:orientation val="minMax"/>
          <c:max val="1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2587570938659408E-2"/>
              <c:y val="8.082010558006427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566336"/>
        <c:crosses val="autoZero"/>
        <c:crossBetween val="between"/>
        <c:majorUnit val="4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61243</c:v>
                </c:pt>
                <c:pt idx="1">
                  <c:v>85103</c:v>
                </c:pt>
                <c:pt idx="2">
                  <c:v>109838</c:v>
                </c:pt>
                <c:pt idx="3">
                  <c:v>135357</c:v>
                </c:pt>
                <c:pt idx="4">
                  <c:v>157754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40000"/>
        <c:axId val="78557184"/>
      </c:barChart>
      <c:catAx>
        <c:axId val="78240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78557184"/>
        <c:crosses val="autoZero"/>
        <c:auto val="1"/>
        <c:lblAlgn val="ctr"/>
        <c:lblOffset val="100"/>
        <c:noMultiLvlLbl val="0"/>
      </c:catAx>
      <c:valAx>
        <c:axId val="78557184"/>
        <c:scaling>
          <c:orientation val="minMax"/>
          <c:max val="1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6443780088986201E-2"/>
              <c:y val="7.744717750989091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78240000"/>
        <c:crosses val="autoZero"/>
        <c:crossBetween val="between"/>
        <c:majorUnit val="4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58248.600000000006</c:v>
                </c:pt>
                <c:pt idx="1">
                  <c:v>77138.200000000012</c:v>
                </c:pt>
                <c:pt idx="2">
                  <c:v>96891</c:v>
                </c:pt>
                <c:pt idx="3">
                  <c:v>120852.2</c:v>
                </c:pt>
                <c:pt idx="4">
                  <c:v>125265.2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61243</c:v>
                </c:pt>
                <c:pt idx="1">
                  <c:v>85103</c:v>
                </c:pt>
                <c:pt idx="2">
                  <c:v>109838</c:v>
                </c:pt>
                <c:pt idx="3">
                  <c:v>135357</c:v>
                </c:pt>
                <c:pt idx="4">
                  <c:v>157754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36512"/>
        <c:axId val="88738432"/>
      </c:barChart>
      <c:lineChart>
        <c:grouping val="standard"/>
        <c:varyColors val="0"/>
        <c:ser>
          <c:idx val="2"/>
          <c:order val="2"/>
          <c:tx>
            <c:strRef>
              <c:f>'1-⑥汚水処理原価'!$A$52:$B$52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'1-⑥汚水処理原価'!$C$52:$G$52</c:f>
              <c:numCache>
                <c:formatCode>0.00_ </c:formatCode>
                <c:ptCount val="5"/>
                <c:pt idx="0">
                  <c:v>951.10624887742279</c:v>
                </c:pt>
                <c:pt idx="1">
                  <c:v>906.40987979272188</c:v>
                </c:pt>
                <c:pt idx="2">
                  <c:v>882.12640434093851</c:v>
                </c:pt>
                <c:pt idx="3">
                  <c:v>892.8404146072977</c:v>
                </c:pt>
                <c:pt idx="4">
                  <c:v>794.05403349518861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'1-⑥汚水処理原価'!$C$53:$G$53</c:f>
              <c:numCache>
                <c:formatCode>#,##0.00_);[Red]\(#,##0.00\)</c:formatCode>
                <c:ptCount val="5"/>
                <c:pt idx="0">
                  <c:v>284.98</c:v>
                </c:pt>
                <c:pt idx="1">
                  <c:v>311.81</c:v>
                </c:pt>
                <c:pt idx="2">
                  <c:v>334.37</c:v>
                </c:pt>
                <c:pt idx="3">
                  <c:v>276.26</c:v>
                </c:pt>
                <c:pt idx="4">
                  <c:v>307.56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42144"/>
        <c:axId val="88740608"/>
      </c:lineChart>
      <c:catAx>
        <c:axId val="88736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88738432"/>
        <c:crosses val="autoZero"/>
        <c:auto val="1"/>
        <c:lblAlgn val="ctr"/>
        <c:lblOffset val="100"/>
        <c:noMultiLvlLbl val="0"/>
      </c:catAx>
      <c:valAx>
        <c:axId val="88738432"/>
        <c:scaling>
          <c:orientation val="minMax"/>
          <c:max val="1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6.7057273860579511E-2"/>
              <c:y val="5.54908253394829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736512"/>
        <c:crosses val="autoZero"/>
        <c:crossBetween val="between"/>
        <c:majorUnit val="40000"/>
      </c:valAx>
      <c:valAx>
        <c:axId val="88740608"/>
        <c:scaling>
          <c:orientation val="minMax"/>
          <c:max val="100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88742144"/>
        <c:crosses val="max"/>
        <c:crossBetween val="between"/>
        <c:majorUnit val="200"/>
      </c:valAx>
      <c:catAx>
        <c:axId val="88742144"/>
        <c:scaling>
          <c:orientation val="minMax"/>
        </c:scaling>
        <c:delete val="1"/>
        <c:axPos val="b"/>
        <c:majorTickMark val="out"/>
        <c:minorTickMark val="none"/>
        <c:tickLblPos val="nextTo"/>
        <c:crossAx val="887406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170</c:v>
                </c:pt>
                <c:pt idx="1">
                  <c:v>232</c:v>
                </c:pt>
                <c:pt idx="2">
                  <c:v>310</c:v>
                </c:pt>
                <c:pt idx="3">
                  <c:v>418</c:v>
                </c:pt>
                <c:pt idx="4">
                  <c:v>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41312"/>
        <c:axId val="88942848"/>
      </c:barChart>
      <c:catAx>
        <c:axId val="88941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88942848"/>
        <c:crosses val="autoZero"/>
        <c:auto val="1"/>
        <c:lblAlgn val="ctr"/>
        <c:lblOffset val="100"/>
        <c:noMultiLvlLbl val="0"/>
      </c:catAx>
      <c:valAx>
        <c:axId val="8894284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962856915612821"/>
              <c:y val="8.850239512011290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941312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#,##0_);[Red]\(#,##0\)</c:formatCode>
                <c:ptCount val="5"/>
                <c:pt idx="0">
                  <c:v>2150</c:v>
                </c:pt>
                <c:pt idx="1">
                  <c:v>2150</c:v>
                </c:pt>
                <c:pt idx="2">
                  <c:v>2150</c:v>
                </c:pt>
                <c:pt idx="3">
                  <c:v>2150</c:v>
                </c:pt>
                <c:pt idx="4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61024"/>
        <c:axId val="88962560"/>
      </c:barChart>
      <c:catAx>
        <c:axId val="88961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88962560"/>
        <c:crosses val="autoZero"/>
        <c:auto val="1"/>
        <c:lblAlgn val="ctr"/>
        <c:lblOffset val="100"/>
        <c:noMultiLvlLbl val="0"/>
      </c:catAx>
      <c:valAx>
        <c:axId val="88962560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9313655311802604E-2"/>
              <c:y val="6.958090415689188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961024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170</c:v>
                </c:pt>
                <c:pt idx="1">
                  <c:v>232</c:v>
                </c:pt>
                <c:pt idx="2">
                  <c:v>310</c:v>
                </c:pt>
                <c:pt idx="3">
                  <c:v>418</c:v>
                </c:pt>
                <c:pt idx="4">
                  <c:v>418</c:v>
                </c:pt>
              </c:numCache>
            </c:numRef>
          </c:val>
        </c:ser>
        <c:ser>
          <c:idx val="1"/>
          <c:order val="1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#,##0_);[Red]\(#,##0\)</c:formatCode>
                <c:ptCount val="5"/>
                <c:pt idx="0">
                  <c:v>2150</c:v>
                </c:pt>
                <c:pt idx="1">
                  <c:v>2150</c:v>
                </c:pt>
                <c:pt idx="2">
                  <c:v>2150</c:v>
                </c:pt>
                <c:pt idx="3">
                  <c:v>2150</c:v>
                </c:pt>
                <c:pt idx="4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83808"/>
        <c:axId val="88985984"/>
      </c:barChart>
      <c:lineChart>
        <c:grouping val="standard"/>
        <c:varyColors val="0"/>
        <c:ser>
          <c:idx val="2"/>
          <c:order val="2"/>
          <c:tx>
            <c:strRef>
              <c:f>'1-⑦施設利用率'!$A$49:$B$49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#,##0.00_);[Red]\(#,##0.00\)</c:formatCode>
                <c:ptCount val="5"/>
                <c:pt idx="0">
                  <c:v>7.9069767441860463</c:v>
                </c:pt>
                <c:pt idx="1">
                  <c:v>10.790697674418604</c:v>
                </c:pt>
                <c:pt idx="2">
                  <c:v>14.418604651162791</c:v>
                </c:pt>
                <c:pt idx="3">
                  <c:v>19.441860465116278</c:v>
                </c:pt>
                <c:pt idx="4">
                  <c:v>19.441860465116278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41.48</c:v>
                </c:pt>
                <c:pt idx="1">
                  <c:v>41.95</c:v>
                </c:pt>
                <c:pt idx="2">
                  <c:v>40.71</c:v>
                </c:pt>
                <c:pt idx="3">
                  <c:v>41.63</c:v>
                </c:pt>
                <c:pt idx="4">
                  <c:v>39.869999999999997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06080"/>
        <c:axId val="88987904"/>
      </c:lineChart>
      <c:catAx>
        <c:axId val="88983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88985984"/>
        <c:crosses val="autoZero"/>
        <c:auto val="1"/>
        <c:lblAlgn val="ctr"/>
        <c:lblOffset val="100"/>
        <c:noMultiLvlLbl val="0"/>
      </c:catAx>
      <c:valAx>
        <c:axId val="88985984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324182502550475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983808"/>
        <c:crosses val="autoZero"/>
        <c:crossBetween val="between"/>
        <c:majorUnit val="500"/>
      </c:valAx>
      <c:valAx>
        <c:axId val="88987904"/>
        <c:scaling>
          <c:orientation val="minMax"/>
          <c:max val="5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89006080"/>
        <c:crosses val="max"/>
        <c:crossBetween val="between"/>
        <c:majorUnit val="10"/>
      </c:valAx>
      <c:catAx>
        <c:axId val="89006080"/>
        <c:scaling>
          <c:orientation val="minMax"/>
        </c:scaling>
        <c:delete val="1"/>
        <c:axPos val="b"/>
        <c:majorTickMark val="out"/>
        <c:minorTickMark val="none"/>
        <c:tickLblPos val="nextTo"/>
        <c:crossAx val="889879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#,##0_);[Red]\(#,##0\)</c:formatCode>
                <c:ptCount val="5"/>
                <c:pt idx="0">
                  <c:v>840</c:v>
                </c:pt>
                <c:pt idx="1">
                  <c:v>1064</c:v>
                </c:pt>
                <c:pt idx="2">
                  <c:v>1483</c:v>
                </c:pt>
                <c:pt idx="3">
                  <c:v>1783</c:v>
                </c:pt>
                <c:pt idx="4">
                  <c:v>1976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24768"/>
        <c:axId val="89038848"/>
      </c:barChart>
      <c:catAx>
        <c:axId val="89024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89038848"/>
        <c:crosses val="autoZero"/>
        <c:auto val="1"/>
        <c:lblAlgn val="ctr"/>
        <c:lblOffset val="100"/>
        <c:noMultiLvlLbl val="0"/>
      </c:catAx>
      <c:valAx>
        <c:axId val="89038848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7814906826486263"/>
              <c:y val="6.545552649996702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9024768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#,##0_);[Red]\(#,##0\)</c:formatCode>
                <c:ptCount val="5"/>
                <c:pt idx="0">
                  <c:v>2260</c:v>
                </c:pt>
                <c:pt idx="1">
                  <c:v>2640</c:v>
                </c:pt>
                <c:pt idx="2">
                  <c:v>3452</c:v>
                </c:pt>
                <c:pt idx="3">
                  <c:v>3858</c:v>
                </c:pt>
                <c:pt idx="4">
                  <c:v>4188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60864"/>
        <c:axId val="89062400"/>
      </c:barChart>
      <c:catAx>
        <c:axId val="89060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9062400"/>
        <c:crosses val="autoZero"/>
        <c:auto val="1"/>
        <c:lblAlgn val="ctr"/>
        <c:lblOffset val="100"/>
        <c:noMultiLvlLbl val="0"/>
      </c:catAx>
      <c:valAx>
        <c:axId val="89062400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2586148656551621"/>
              <c:y val="7.744717750989091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9060864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#,##0_);[Red]\(#,##0\)</c:formatCode>
                <c:ptCount val="5"/>
                <c:pt idx="0">
                  <c:v>840</c:v>
                </c:pt>
                <c:pt idx="1">
                  <c:v>1064</c:v>
                </c:pt>
                <c:pt idx="2">
                  <c:v>1483</c:v>
                </c:pt>
                <c:pt idx="3">
                  <c:v>1783</c:v>
                </c:pt>
                <c:pt idx="4">
                  <c:v>1976</c:v>
                </c:pt>
              </c:numCache>
            </c:numRef>
          </c:val>
        </c:ser>
        <c:ser>
          <c:idx val="1"/>
          <c:order val="1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#,##0_);[Red]\(#,##0\)</c:formatCode>
                <c:ptCount val="5"/>
                <c:pt idx="0">
                  <c:v>2260</c:v>
                </c:pt>
                <c:pt idx="1">
                  <c:v>2640</c:v>
                </c:pt>
                <c:pt idx="2">
                  <c:v>3452</c:v>
                </c:pt>
                <c:pt idx="3">
                  <c:v>3858</c:v>
                </c:pt>
                <c:pt idx="4">
                  <c:v>4188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14112"/>
        <c:axId val="90716032"/>
      </c:barChart>
      <c:lineChart>
        <c:grouping val="standard"/>
        <c:varyColors val="0"/>
        <c:ser>
          <c:idx val="2"/>
          <c:order val="2"/>
          <c:tx>
            <c:strRef>
              <c:f>'1-⑧水洗化率'!$A$49:$B$49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'1-⑧水洗化率'!$C$49:$G$49</c:f>
              <c:numCache>
                <c:formatCode>#,##0.00_);[Red]\(#,##0.00\)</c:formatCode>
                <c:ptCount val="5"/>
                <c:pt idx="0">
                  <c:v>37.168141592920357</c:v>
                </c:pt>
                <c:pt idx="1">
                  <c:v>40.303030303030305</c:v>
                </c:pt>
                <c:pt idx="2">
                  <c:v>42.960602549246815</c:v>
                </c:pt>
                <c:pt idx="3">
                  <c:v>46.215655780196997</c:v>
                </c:pt>
                <c:pt idx="4">
                  <c:v>47.182425978987588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'1-⑧水洗化率'!$C$50:$G$50</c:f>
              <c:numCache>
                <c:formatCode>#,##0.00_);[Red]\(#,##0.00\)</c:formatCode>
                <c:ptCount val="5"/>
                <c:pt idx="0">
                  <c:v>65.739999999999995</c:v>
                </c:pt>
                <c:pt idx="1">
                  <c:v>64.459999999999994</c:v>
                </c:pt>
                <c:pt idx="2">
                  <c:v>63.45</c:v>
                </c:pt>
                <c:pt idx="3">
                  <c:v>66.33</c:v>
                </c:pt>
                <c:pt idx="4">
                  <c:v>61.37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19744"/>
        <c:axId val="90718208"/>
      </c:lineChart>
      <c:catAx>
        <c:axId val="90714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90716032"/>
        <c:crosses val="autoZero"/>
        <c:auto val="1"/>
        <c:lblAlgn val="ctr"/>
        <c:lblOffset val="100"/>
        <c:noMultiLvlLbl val="0"/>
      </c:catAx>
      <c:valAx>
        <c:axId val="90716032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5669522100243297"/>
              <c:y val="6.43995782578459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714112"/>
        <c:crosses val="autoZero"/>
        <c:crossBetween val="between"/>
        <c:majorUnit val="1500"/>
      </c:valAx>
      <c:valAx>
        <c:axId val="90718208"/>
        <c:scaling>
          <c:orientation val="minMax"/>
          <c:max val="7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0719744"/>
        <c:crosses val="max"/>
        <c:crossBetween val="between"/>
        <c:majorUnit val="15"/>
      </c:valAx>
      <c:catAx>
        <c:axId val="90719744"/>
        <c:scaling>
          <c:orientation val="minMax"/>
        </c:scaling>
        <c:delete val="1"/>
        <c:axPos val="b"/>
        <c:majorTickMark val="out"/>
        <c:minorTickMark val="none"/>
        <c:tickLblPos val="nextTo"/>
        <c:crossAx val="907182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10457</c:v>
                </c:pt>
                <c:pt idx="1">
                  <c:v>15116</c:v>
                </c:pt>
                <c:pt idx="2">
                  <c:v>19734</c:v>
                </c:pt>
                <c:pt idx="3">
                  <c:v>26975</c:v>
                </c:pt>
                <c:pt idx="4">
                  <c:v>33146</c:v>
                </c:pt>
              </c:numCache>
            </c:numRef>
          </c:val>
        </c:ser>
        <c:ser>
          <c:idx val="1"/>
          <c:order val="1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58248.600000000006</c:v>
                </c:pt>
                <c:pt idx="1">
                  <c:v>77138.200000000012</c:v>
                </c:pt>
                <c:pt idx="2">
                  <c:v>96891</c:v>
                </c:pt>
                <c:pt idx="3">
                  <c:v>120852.2</c:v>
                </c:pt>
                <c:pt idx="4">
                  <c:v>125265.2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25696"/>
        <c:axId val="90927872"/>
      </c:barChart>
      <c:lineChart>
        <c:grouping val="standard"/>
        <c:varyColors val="0"/>
        <c:ser>
          <c:idx val="2"/>
          <c:order val="2"/>
          <c:tx>
            <c:strRef>
              <c:f>'1-⑤経費回収率'!$A$52:$B$52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17.952362803569528</c:v>
                </c:pt>
                <c:pt idx="1">
                  <c:v>19.595997832461734</c:v>
                </c:pt>
                <c:pt idx="2">
                  <c:v>20.367216769359384</c:v>
                </c:pt>
                <c:pt idx="3">
                  <c:v>22.320652830482192</c:v>
                </c:pt>
                <c:pt idx="4">
                  <c:v>26.46066106149194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55.91</c:v>
                </c:pt>
                <c:pt idx="1">
                  <c:v>51.28</c:v>
                </c:pt>
                <c:pt idx="2">
                  <c:v>48</c:v>
                </c:pt>
                <c:pt idx="3">
                  <c:v>60.78</c:v>
                </c:pt>
                <c:pt idx="4">
                  <c:v>54.16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35680"/>
        <c:axId val="90929792"/>
      </c:lineChart>
      <c:catAx>
        <c:axId val="90925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90927872"/>
        <c:crosses val="autoZero"/>
        <c:auto val="1"/>
        <c:lblAlgn val="ctr"/>
        <c:lblOffset val="100"/>
        <c:noMultiLvlLbl val="0"/>
      </c:catAx>
      <c:valAx>
        <c:axId val="90927872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925696"/>
        <c:crosses val="autoZero"/>
        <c:crossBetween val="between"/>
        <c:majorUnit val="30000"/>
      </c:valAx>
      <c:valAx>
        <c:axId val="90929792"/>
        <c:scaling>
          <c:orientation val="minMax"/>
          <c:max val="65"/>
          <c:min val="1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0935680"/>
        <c:crosses val="max"/>
        <c:crossBetween val="between"/>
        <c:majorUnit val="10"/>
      </c:valAx>
      <c:catAx>
        <c:axId val="90935680"/>
        <c:scaling>
          <c:orientation val="minMax"/>
        </c:scaling>
        <c:delete val="1"/>
        <c:axPos val="b"/>
        <c:majorTickMark val="out"/>
        <c:minorTickMark val="none"/>
        <c:tickLblPos val="nextTo"/>
        <c:crossAx val="909297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'1-①収益的収支比率'!$A$54:$B$54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52749</c:v>
                </c:pt>
                <c:pt idx="1">
                  <c:v>90948</c:v>
                </c:pt>
                <c:pt idx="2">
                  <c:v>134925</c:v>
                </c:pt>
                <c:pt idx="3">
                  <c:v>173378</c:v>
                </c:pt>
                <c:pt idx="4">
                  <c:v>182573</c:v>
                </c:pt>
              </c:numCache>
            </c:numRef>
          </c:val>
        </c:ser>
        <c:ser>
          <c:idx val="3"/>
          <c:order val="1"/>
          <c:tx>
            <c:strRef>
              <c:f>'1-①収益的収支比率'!$A$53:$B$53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'1-①収益的収支比率'!$C$53:$G$53</c:f>
              <c:numCache>
                <c:formatCode>#,##0_);[Red]\(#,##0\)</c:formatCode>
                <c:ptCount val="5"/>
                <c:pt idx="0">
                  <c:v>43538</c:v>
                </c:pt>
                <c:pt idx="1">
                  <c:v>46672</c:v>
                </c:pt>
                <c:pt idx="2">
                  <c:v>48212</c:v>
                </c:pt>
                <c:pt idx="3">
                  <c:v>49227</c:v>
                </c:pt>
                <c:pt idx="4">
                  <c:v>49119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'1-①収益的収支比率'!$A$52:$B$52</c:f>
              <c:strCache>
                <c:ptCount val="1"/>
                <c:pt idx="0">
                  <c:v>営業費用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37149</c:v>
                </c:pt>
                <c:pt idx="1">
                  <c:v>40759</c:v>
                </c:pt>
                <c:pt idx="2">
                  <c:v>42921</c:v>
                </c:pt>
                <c:pt idx="3">
                  <c:v>51501</c:v>
                </c:pt>
                <c:pt idx="4">
                  <c:v>52236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133436</c:v>
                </c:pt>
                <c:pt idx="1">
                  <c:v>178379</c:v>
                </c:pt>
                <c:pt idx="2">
                  <c:v>226058</c:v>
                </c:pt>
                <c:pt idx="3">
                  <c:v>274106</c:v>
                </c:pt>
                <c:pt idx="4">
                  <c:v>283928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83872"/>
        <c:axId val="88937600"/>
      </c:barChart>
      <c:catAx>
        <c:axId val="88783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88937600"/>
        <c:crosses val="autoZero"/>
        <c:auto val="1"/>
        <c:lblAlgn val="ctr"/>
        <c:lblOffset val="100"/>
        <c:noMultiLvlLbl val="0"/>
      </c:catAx>
      <c:valAx>
        <c:axId val="88937600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7.5950613125231006E-2"/>
              <c:y val="8.138031418639041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8783872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#,##0_);[Red]\(#,##0\)</c:formatCode>
                <c:ptCount val="5"/>
                <c:pt idx="0">
                  <c:v>840</c:v>
                </c:pt>
                <c:pt idx="1">
                  <c:v>1064</c:v>
                </c:pt>
                <c:pt idx="2">
                  <c:v>1483</c:v>
                </c:pt>
                <c:pt idx="3">
                  <c:v>1783</c:v>
                </c:pt>
                <c:pt idx="4">
                  <c:v>1976</c:v>
                </c:pt>
              </c:numCache>
            </c:numRef>
          </c:val>
        </c:ser>
        <c:ser>
          <c:idx val="1"/>
          <c:order val="1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#,##0_);[Red]\(#,##0\)</c:formatCode>
                <c:ptCount val="5"/>
                <c:pt idx="0">
                  <c:v>2260</c:v>
                </c:pt>
                <c:pt idx="1">
                  <c:v>2640</c:v>
                </c:pt>
                <c:pt idx="2">
                  <c:v>3452</c:v>
                </c:pt>
                <c:pt idx="3">
                  <c:v>3858</c:v>
                </c:pt>
                <c:pt idx="4">
                  <c:v>4188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4864"/>
        <c:axId val="91126784"/>
      </c:barChart>
      <c:lineChart>
        <c:grouping val="standard"/>
        <c:varyColors val="0"/>
        <c:ser>
          <c:idx val="2"/>
          <c:order val="2"/>
          <c:tx>
            <c:strRef>
              <c:f>'1-⑧水洗化率'!$A$49:$B$49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'1-⑧水洗化率'!$C$49:$G$49</c:f>
              <c:numCache>
                <c:formatCode>#,##0.00_);[Red]\(#,##0.00\)</c:formatCode>
                <c:ptCount val="5"/>
                <c:pt idx="0">
                  <c:v>37.168141592920357</c:v>
                </c:pt>
                <c:pt idx="1">
                  <c:v>40.303030303030305</c:v>
                </c:pt>
                <c:pt idx="2">
                  <c:v>42.960602549246815</c:v>
                </c:pt>
                <c:pt idx="3">
                  <c:v>46.215655780196997</c:v>
                </c:pt>
                <c:pt idx="4">
                  <c:v>47.182425978987588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'1-⑧水洗化率'!$C$50:$G$50</c:f>
              <c:numCache>
                <c:formatCode>#,##0.00_);[Red]\(#,##0.00\)</c:formatCode>
                <c:ptCount val="5"/>
                <c:pt idx="0">
                  <c:v>65.739999999999995</c:v>
                </c:pt>
                <c:pt idx="1">
                  <c:v>64.459999999999994</c:v>
                </c:pt>
                <c:pt idx="2">
                  <c:v>63.45</c:v>
                </c:pt>
                <c:pt idx="3">
                  <c:v>66.33</c:v>
                </c:pt>
                <c:pt idx="4">
                  <c:v>61.37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30496"/>
        <c:axId val="91128960"/>
      </c:lineChart>
      <c:catAx>
        <c:axId val="91124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91126784"/>
        <c:crosses val="autoZero"/>
        <c:auto val="1"/>
        <c:lblAlgn val="ctr"/>
        <c:lblOffset val="100"/>
        <c:noMultiLvlLbl val="0"/>
      </c:catAx>
      <c:valAx>
        <c:axId val="91126784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20011410256410256"/>
              <c:y val="6.43994444444444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1124864"/>
        <c:crosses val="autoZero"/>
        <c:crossBetween val="between"/>
        <c:majorUnit val="1500"/>
      </c:valAx>
      <c:valAx>
        <c:axId val="91128960"/>
        <c:scaling>
          <c:orientation val="minMax"/>
          <c:max val="7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1130496"/>
        <c:crosses val="max"/>
        <c:crossBetween val="between"/>
        <c:majorUnit val="15"/>
      </c:valAx>
      <c:catAx>
        <c:axId val="91130496"/>
        <c:scaling>
          <c:orientation val="minMax"/>
        </c:scaling>
        <c:delete val="1"/>
        <c:axPos val="b"/>
        <c:majorTickMark val="out"/>
        <c:minorTickMark val="none"/>
        <c:tickLblPos val="nextTo"/>
        <c:crossAx val="911289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170</c:v>
                </c:pt>
                <c:pt idx="1">
                  <c:v>232</c:v>
                </c:pt>
                <c:pt idx="2">
                  <c:v>310</c:v>
                </c:pt>
                <c:pt idx="3">
                  <c:v>418</c:v>
                </c:pt>
                <c:pt idx="4">
                  <c:v>418</c:v>
                </c:pt>
              </c:numCache>
            </c:numRef>
          </c:val>
        </c:ser>
        <c:ser>
          <c:idx val="1"/>
          <c:order val="1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#,##0_);[Red]\(#,##0\)</c:formatCode>
                <c:ptCount val="5"/>
                <c:pt idx="0">
                  <c:v>2150</c:v>
                </c:pt>
                <c:pt idx="1">
                  <c:v>2150</c:v>
                </c:pt>
                <c:pt idx="2">
                  <c:v>2150</c:v>
                </c:pt>
                <c:pt idx="3">
                  <c:v>2150</c:v>
                </c:pt>
                <c:pt idx="4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03296"/>
        <c:axId val="91309568"/>
      </c:barChart>
      <c:lineChart>
        <c:grouping val="standard"/>
        <c:varyColors val="0"/>
        <c:ser>
          <c:idx val="2"/>
          <c:order val="2"/>
          <c:tx>
            <c:strRef>
              <c:f>'1-⑦施設利用率'!$A$49:$B$49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#,##0.00_);[Red]\(#,##0.00\)</c:formatCode>
                <c:ptCount val="5"/>
                <c:pt idx="0">
                  <c:v>7.9069767441860463</c:v>
                </c:pt>
                <c:pt idx="1">
                  <c:v>10.790697674418604</c:v>
                </c:pt>
                <c:pt idx="2">
                  <c:v>14.418604651162791</c:v>
                </c:pt>
                <c:pt idx="3">
                  <c:v>19.441860465116278</c:v>
                </c:pt>
                <c:pt idx="4">
                  <c:v>19.441860465116278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41.48</c:v>
                </c:pt>
                <c:pt idx="1">
                  <c:v>41.95</c:v>
                </c:pt>
                <c:pt idx="2">
                  <c:v>40.71</c:v>
                </c:pt>
                <c:pt idx="3">
                  <c:v>41.63</c:v>
                </c:pt>
                <c:pt idx="4">
                  <c:v>39.869999999999997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13280"/>
        <c:axId val="91311488"/>
      </c:lineChart>
      <c:catAx>
        <c:axId val="91303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91309568"/>
        <c:crosses val="autoZero"/>
        <c:auto val="1"/>
        <c:lblAlgn val="ctr"/>
        <c:lblOffset val="100"/>
        <c:noMultiLvlLbl val="0"/>
      </c:catAx>
      <c:valAx>
        <c:axId val="9130956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8940534188034189"/>
              <c:y val="6.43994444444444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1303296"/>
        <c:crosses val="autoZero"/>
        <c:crossBetween val="between"/>
        <c:majorUnit val="500"/>
      </c:valAx>
      <c:valAx>
        <c:axId val="91311488"/>
        <c:scaling>
          <c:orientation val="minMax"/>
          <c:max val="5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1313280"/>
        <c:crosses val="max"/>
        <c:crossBetween val="between"/>
        <c:majorUnit val="10"/>
      </c:valAx>
      <c:catAx>
        <c:axId val="91313280"/>
        <c:scaling>
          <c:orientation val="minMax"/>
        </c:scaling>
        <c:delete val="1"/>
        <c:axPos val="b"/>
        <c:majorTickMark val="out"/>
        <c:minorTickMark val="none"/>
        <c:tickLblPos val="nextTo"/>
        <c:crossAx val="913114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58248.600000000006</c:v>
                </c:pt>
                <c:pt idx="1">
                  <c:v>77138.200000000012</c:v>
                </c:pt>
                <c:pt idx="2">
                  <c:v>96891</c:v>
                </c:pt>
                <c:pt idx="3">
                  <c:v>120852.2</c:v>
                </c:pt>
                <c:pt idx="4">
                  <c:v>125265.2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61243</c:v>
                </c:pt>
                <c:pt idx="1">
                  <c:v>85103</c:v>
                </c:pt>
                <c:pt idx="2">
                  <c:v>109838</c:v>
                </c:pt>
                <c:pt idx="3">
                  <c:v>135357</c:v>
                </c:pt>
                <c:pt idx="4">
                  <c:v>157754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32640"/>
        <c:axId val="108847104"/>
      </c:barChart>
      <c:lineChart>
        <c:grouping val="standard"/>
        <c:varyColors val="0"/>
        <c:ser>
          <c:idx val="2"/>
          <c:order val="2"/>
          <c:tx>
            <c:strRef>
              <c:f>'1-⑥汚水処理原価'!$A$52:$B$52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'1-⑥汚水処理原価'!$C$52:$G$52</c:f>
              <c:numCache>
                <c:formatCode>0.00_ </c:formatCode>
                <c:ptCount val="5"/>
                <c:pt idx="0">
                  <c:v>951.10624887742279</c:v>
                </c:pt>
                <c:pt idx="1">
                  <c:v>906.40987979272188</c:v>
                </c:pt>
                <c:pt idx="2">
                  <c:v>882.12640434093851</c:v>
                </c:pt>
                <c:pt idx="3">
                  <c:v>892.8404146072977</c:v>
                </c:pt>
                <c:pt idx="4">
                  <c:v>794.05403349518861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'1-⑥汚水処理原価'!$C$53:$G$53</c:f>
              <c:numCache>
                <c:formatCode>#,##0.00_);[Red]\(#,##0.00\)</c:formatCode>
                <c:ptCount val="5"/>
                <c:pt idx="0">
                  <c:v>284.98</c:v>
                </c:pt>
                <c:pt idx="1">
                  <c:v>311.81</c:v>
                </c:pt>
                <c:pt idx="2">
                  <c:v>334.37</c:v>
                </c:pt>
                <c:pt idx="3">
                  <c:v>276.26</c:v>
                </c:pt>
                <c:pt idx="4">
                  <c:v>307.56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50560"/>
        <c:axId val="108849024"/>
      </c:lineChart>
      <c:catAx>
        <c:axId val="108832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08847104"/>
        <c:crosses val="autoZero"/>
        <c:auto val="1"/>
        <c:lblAlgn val="ctr"/>
        <c:lblOffset val="100"/>
        <c:noMultiLvlLbl val="0"/>
      </c:catAx>
      <c:valAx>
        <c:axId val="108847104"/>
        <c:scaling>
          <c:orientation val="minMax"/>
          <c:max val="1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08832640"/>
        <c:crosses val="autoZero"/>
        <c:crossBetween val="between"/>
        <c:majorUnit val="40000"/>
      </c:valAx>
      <c:valAx>
        <c:axId val="108849024"/>
        <c:scaling>
          <c:orientation val="minMax"/>
          <c:max val="100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08850560"/>
        <c:crosses val="max"/>
        <c:crossBetween val="between"/>
        <c:majorUnit val="200"/>
      </c:valAx>
      <c:catAx>
        <c:axId val="108850560"/>
        <c:scaling>
          <c:orientation val="minMax"/>
        </c:scaling>
        <c:delete val="1"/>
        <c:axPos val="b"/>
        <c:majorTickMark val="out"/>
        <c:minorTickMark val="none"/>
        <c:tickLblPos val="nextTo"/>
        <c:crossAx val="10884902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061728395061726"/>
          <c:y val="0.22036429420796572"/>
          <c:w val="0.53035041152263374"/>
          <c:h val="0.47935189125030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639267</c:v>
                </c:pt>
                <c:pt idx="1">
                  <c:v>841004</c:v>
                </c:pt>
                <c:pt idx="2">
                  <c:v>993674</c:v>
                </c:pt>
                <c:pt idx="3">
                  <c:v>1115635</c:v>
                </c:pt>
                <c:pt idx="4">
                  <c:v>1160388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10457</c:v>
                </c:pt>
                <c:pt idx="1">
                  <c:v>15116</c:v>
                </c:pt>
                <c:pt idx="2">
                  <c:v>19734</c:v>
                </c:pt>
                <c:pt idx="3">
                  <c:v>26975</c:v>
                </c:pt>
                <c:pt idx="4">
                  <c:v>33146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71200"/>
        <c:axId val="110373120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'1-④企業債残高対事業規模比率'!$C$54:$G$54</c:f>
              <c:numCache>
                <c:formatCode>#,##0.00_);[Red]\(#,##0.00\)</c:formatCode>
                <c:ptCount val="5"/>
                <c:pt idx="0">
                  <c:v>6113.2925313187334</c:v>
                </c:pt>
                <c:pt idx="1">
                  <c:v>5563.6676369409897</c:v>
                </c:pt>
                <c:pt idx="2">
                  <c:v>5035.3400222965438</c:v>
                </c:pt>
                <c:pt idx="3">
                  <c:v>4135.8109360519002</c:v>
                </c:pt>
                <c:pt idx="4">
                  <c:v>3500.8387135702646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'1-④企業債残高対事業規模比率'!$C$55:$G$55</c:f>
              <c:numCache>
                <c:formatCode>#,##0.00_);[Red]\(#,##0.00\)</c:formatCode>
                <c:ptCount val="5"/>
                <c:pt idx="0">
                  <c:v>1734.34</c:v>
                </c:pt>
                <c:pt idx="1">
                  <c:v>1791.46</c:v>
                </c:pt>
                <c:pt idx="2">
                  <c:v>1826.49</c:v>
                </c:pt>
                <c:pt idx="3">
                  <c:v>1315.67</c:v>
                </c:pt>
                <c:pt idx="4">
                  <c:v>1824.34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89120"/>
        <c:axId val="110387584"/>
      </c:lineChart>
      <c:catAx>
        <c:axId val="110371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0373120"/>
        <c:crosses val="autoZero"/>
        <c:auto val="1"/>
        <c:lblAlgn val="ctr"/>
        <c:lblOffset val="100"/>
        <c:noMultiLvlLbl val="0"/>
      </c:catAx>
      <c:valAx>
        <c:axId val="110373120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4180082304526748"/>
              <c:y val="0.14311058771349588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371200"/>
        <c:crosses val="autoZero"/>
        <c:crossBetween val="between"/>
        <c:majorUnit val="300000"/>
      </c:valAx>
      <c:valAx>
        <c:axId val="110387584"/>
        <c:scaling>
          <c:orientation val="minMax"/>
          <c:max val="7000"/>
          <c:min val="10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0389120"/>
        <c:crosses val="max"/>
        <c:crossBetween val="between"/>
        <c:majorUnit val="1500"/>
      </c:valAx>
      <c:catAx>
        <c:axId val="11038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103875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112336</c:v>
                </c:pt>
                <c:pt idx="1">
                  <c:v>142000</c:v>
                </c:pt>
                <c:pt idx="2">
                  <c:v>172088</c:v>
                </c:pt>
                <c:pt idx="3">
                  <c:v>204755</c:v>
                </c:pt>
                <c:pt idx="4">
                  <c:v>210899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133436</c:v>
                </c:pt>
                <c:pt idx="1">
                  <c:v>178379</c:v>
                </c:pt>
                <c:pt idx="2">
                  <c:v>226058</c:v>
                </c:pt>
                <c:pt idx="3">
                  <c:v>274106</c:v>
                </c:pt>
                <c:pt idx="4">
                  <c:v>283928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99712"/>
        <c:axId val="110514176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84.187175874576582</c:v>
                </c:pt>
                <c:pt idx="1">
                  <c:v>79.60578319196766</c:v>
                </c:pt>
                <c:pt idx="2">
                  <c:v>76.12559608596024</c:v>
                </c:pt>
                <c:pt idx="3">
                  <c:v>74.699203957593056</c:v>
                </c:pt>
                <c:pt idx="4">
                  <c:v>74.279042574173744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17632"/>
        <c:axId val="110516096"/>
      </c:lineChart>
      <c:catAx>
        <c:axId val="110499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0514176"/>
        <c:crosses val="autoZero"/>
        <c:auto val="1"/>
        <c:lblAlgn val="ctr"/>
        <c:lblOffset val="100"/>
        <c:noMultiLvlLbl val="0"/>
      </c:catAx>
      <c:valAx>
        <c:axId val="110514176"/>
        <c:scaling>
          <c:orientation val="minMax"/>
          <c:max val="300000"/>
          <c:min val="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052200854700854"/>
              <c:y val="6.439953762224866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499712"/>
        <c:crosses val="autoZero"/>
        <c:crossBetween val="between"/>
        <c:majorUnit val="50000"/>
      </c:valAx>
      <c:valAx>
        <c:axId val="110516096"/>
        <c:scaling>
          <c:orientation val="minMax"/>
          <c:max val="85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0517632"/>
        <c:crosses val="max"/>
        <c:crossBetween val="between"/>
        <c:majorUnit val="3"/>
      </c:valAx>
      <c:catAx>
        <c:axId val="110517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105160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112336</c:v>
                </c:pt>
                <c:pt idx="1">
                  <c:v>142000</c:v>
                </c:pt>
                <c:pt idx="2">
                  <c:v>172088</c:v>
                </c:pt>
                <c:pt idx="3">
                  <c:v>204755</c:v>
                </c:pt>
                <c:pt idx="4">
                  <c:v>210899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133436</c:v>
                </c:pt>
                <c:pt idx="1">
                  <c:v>178379</c:v>
                </c:pt>
                <c:pt idx="2">
                  <c:v>226058</c:v>
                </c:pt>
                <c:pt idx="3">
                  <c:v>274106</c:v>
                </c:pt>
                <c:pt idx="4">
                  <c:v>283928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56992"/>
        <c:axId val="90956160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84.187175874576582</c:v>
                </c:pt>
                <c:pt idx="1">
                  <c:v>79.60578319196766</c:v>
                </c:pt>
                <c:pt idx="2">
                  <c:v>76.12559608596024</c:v>
                </c:pt>
                <c:pt idx="3">
                  <c:v>74.699203957593056</c:v>
                </c:pt>
                <c:pt idx="4">
                  <c:v>74.279042574173744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60256"/>
        <c:axId val="90958080"/>
      </c:lineChart>
      <c:catAx>
        <c:axId val="90756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90956160"/>
        <c:crosses val="autoZero"/>
        <c:auto val="1"/>
        <c:lblAlgn val="ctr"/>
        <c:lblOffset val="100"/>
        <c:noMultiLvlLbl val="0"/>
      </c:catAx>
      <c:valAx>
        <c:axId val="90956160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902920202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756992"/>
        <c:crosses val="autoZero"/>
        <c:crossBetween val="between"/>
        <c:majorUnit val="50000"/>
      </c:valAx>
      <c:valAx>
        <c:axId val="90958080"/>
        <c:scaling>
          <c:orientation val="minMax"/>
          <c:max val="85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0960256"/>
        <c:crosses val="max"/>
        <c:crossBetween val="between"/>
        <c:majorUnit val="5"/>
      </c:valAx>
      <c:catAx>
        <c:axId val="90960256"/>
        <c:scaling>
          <c:orientation val="minMax"/>
        </c:scaling>
        <c:delete val="1"/>
        <c:axPos val="b"/>
        <c:majorTickMark val="out"/>
        <c:minorTickMark val="none"/>
        <c:tickLblPos val="nextTo"/>
        <c:crossAx val="909580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639267</c:v>
                </c:pt>
                <c:pt idx="1">
                  <c:v>841004</c:v>
                </c:pt>
                <c:pt idx="2">
                  <c:v>993674</c:v>
                </c:pt>
                <c:pt idx="3">
                  <c:v>1115635</c:v>
                </c:pt>
                <c:pt idx="4">
                  <c:v>1160388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'1-④企業債残高対事業規模比率'!$A$48:$B$48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'1-④企業債残高対事業規模比率'!$C$48:$G$48</c:f>
              <c:numCache>
                <c:formatCode>#,##0_);[Red]\(#,##0\)</c:formatCode>
                <c:ptCount val="5"/>
                <c:pt idx="0">
                  <c:v>2691733</c:v>
                </c:pt>
                <c:pt idx="1">
                  <c:v>3194685</c:v>
                </c:pt>
                <c:pt idx="2">
                  <c:v>3387161</c:v>
                </c:pt>
                <c:pt idx="3">
                  <c:v>3510883</c:v>
                </c:pt>
                <c:pt idx="4">
                  <c:v>3692110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'1-④企業債残高対事業規模比率'!$A$49:$B$49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2052466</c:v>
                </c:pt>
                <c:pt idx="1">
                  <c:v>2353681</c:v>
                </c:pt>
                <c:pt idx="2">
                  <c:v>2393487</c:v>
                </c:pt>
                <c:pt idx="3">
                  <c:v>2395248</c:v>
                </c:pt>
                <c:pt idx="4">
                  <c:v>2531722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64320"/>
        <c:axId val="114440832"/>
      </c:barChart>
      <c:catAx>
        <c:axId val="110664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440832"/>
        <c:crosses val="autoZero"/>
        <c:auto val="1"/>
        <c:lblAlgn val="ctr"/>
        <c:lblOffset val="100"/>
        <c:noMultiLvlLbl val="0"/>
      </c:catAx>
      <c:valAx>
        <c:axId val="114440832"/>
        <c:scaling>
          <c:orientation val="minMax"/>
          <c:max val="4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2110807004739381"/>
              <c:y val="0.10386697420021014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664320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10457</c:v>
                </c:pt>
                <c:pt idx="1">
                  <c:v>15116</c:v>
                </c:pt>
                <c:pt idx="2">
                  <c:v>19734</c:v>
                </c:pt>
                <c:pt idx="3">
                  <c:v>26975</c:v>
                </c:pt>
                <c:pt idx="4">
                  <c:v>33146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'1-④企業債残高対事業規模比率'!$A$51:$B$51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10457</c:v>
                </c:pt>
                <c:pt idx="1">
                  <c:v>15116</c:v>
                </c:pt>
                <c:pt idx="2">
                  <c:v>19734</c:v>
                </c:pt>
                <c:pt idx="3">
                  <c:v>26975</c:v>
                </c:pt>
                <c:pt idx="4">
                  <c:v>33146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'1-④企業債残高対事業規模比率'!$A$52:$B$52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'1-④企業債残高対事業規模比率'!$A$53:$B$53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01312"/>
        <c:axId val="120703232"/>
      </c:barChart>
      <c:catAx>
        <c:axId val="120701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703232"/>
        <c:crosses val="autoZero"/>
        <c:auto val="1"/>
        <c:lblAlgn val="ctr"/>
        <c:lblOffset val="100"/>
        <c:noMultiLvlLbl val="0"/>
      </c:catAx>
      <c:valAx>
        <c:axId val="120703232"/>
        <c:scaling>
          <c:orientation val="minMax"/>
          <c:max val="4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447111223396541"/>
              <c:y val="0.10891227092188698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0701312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639267</c:v>
                </c:pt>
                <c:pt idx="1">
                  <c:v>841004</c:v>
                </c:pt>
                <c:pt idx="2">
                  <c:v>993674</c:v>
                </c:pt>
                <c:pt idx="3">
                  <c:v>1115635</c:v>
                </c:pt>
                <c:pt idx="4">
                  <c:v>1160388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10457</c:v>
                </c:pt>
                <c:pt idx="1">
                  <c:v>15116</c:v>
                </c:pt>
                <c:pt idx="2">
                  <c:v>19734</c:v>
                </c:pt>
                <c:pt idx="3">
                  <c:v>26975</c:v>
                </c:pt>
                <c:pt idx="4">
                  <c:v>33146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90528"/>
        <c:axId val="125908096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'1-④企業債残高対事業規模比率'!$C$54:$G$54</c:f>
              <c:numCache>
                <c:formatCode>#,##0.00_);[Red]\(#,##0.00\)</c:formatCode>
                <c:ptCount val="5"/>
                <c:pt idx="0">
                  <c:v>6113.2925313187334</c:v>
                </c:pt>
                <c:pt idx="1">
                  <c:v>5563.6676369409897</c:v>
                </c:pt>
                <c:pt idx="2">
                  <c:v>5035.3400222965438</c:v>
                </c:pt>
                <c:pt idx="3">
                  <c:v>4135.8109360519002</c:v>
                </c:pt>
                <c:pt idx="4">
                  <c:v>3500.8387135702646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'1-④企業債残高対事業規模比率'!$C$55:$G$55</c:f>
              <c:numCache>
                <c:formatCode>#,##0.00_);[Red]\(#,##0.00\)</c:formatCode>
                <c:ptCount val="5"/>
                <c:pt idx="0">
                  <c:v>1734.34</c:v>
                </c:pt>
                <c:pt idx="1">
                  <c:v>1791.46</c:v>
                </c:pt>
                <c:pt idx="2">
                  <c:v>1826.49</c:v>
                </c:pt>
                <c:pt idx="3">
                  <c:v>1315.67</c:v>
                </c:pt>
                <c:pt idx="4">
                  <c:v>1824.34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33664"/>
        <c:axId val="134832128"/>
      </c:lineChart>
      <c:catAx>
        <c:axId val="125590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5908096"/>
        <c:crosses val="autoZero"/>
        <c:auto val="1"/>
        <c:lblAlgn val="ctr"/>
        <c:lblOffset val="100"/>
        <c:noMultiLvlLbl val="0"/>
      </c:catAx>
      <c:valAx>
        <c:axId val="125908096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802061966028761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5590528"/>
        <c:crosses val="autoZero"/>
        <c:crossBetween val="between"/>
        <c:majorUnit val="2000000"/>
      </c:valAx>
      <c:valAx>
        <c:axId val="134832128"/>
        <c:scaling>
          <c:orientation val="minMax"/>
          <c:max val="7000"/>
          <c:min val="10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34833664"/>
        <c:crosses val="max"/>
        <c:crossBetween val="between"/>
        <c:majorUnit val="1500"/>
      </c:valAx>
      <c:catAx>
        <c:axId val="134833664"/>
        <c:scaling>
          <c:orientation val="minMax"/>
        </c:scaling>
        <c:delete val="1"/>
        <c:axPos val="b"/>
        <c:majorTickMark val="out"/>
        <c:minorTickMark val="none"/>
        <c:tickLblPos val="nextTo"/>
        <c:crossAx val="13483212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10457</c:v>
                </c:pt>
                <c:pt idx="1">
                  <c:v>15116</c:v>
                </c:pt>
                <c:pt idx="2">
                  <c:v>19734</c:v>
                </c:pt>
                <c:pt idx="3">
                  <c:v>26975</c:v>
                </c:pt>
                <c:pt idx="4">
                  <c:v>33146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61472"/>
        <c:axId val="136363008"/>
      </c:barChart>
      <c:catAx>
        <c:axId val="136361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363008"/>
        <c:crosses val="autoZero"/>
        <c:auto val="1"/>
        <c:lblAlgn val="ctr"/>
        <c:lblOffset val="100"/>
        <c:noMultiLvlLbl val="0"/>
      </c:catAx>
      <c:valAx>
        <c:axId val="136363008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4067071829925007E-2"/>
              <c:y val="7.69789608100399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6361472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'1-⑤経費回収率'!$A$51:$B$51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21099.600000000002</c:v>
                </c:pt>
                <c:pt idx="1">
                  <c:v>36379.200000000004</c:v>
                </c:pt>
                <c:pt idx="2">
                  <c:v>53970</c:v>
                </c:pt>
                <c:pt idx="3">
                  <c:v>69351.199999999997</c:v>
                </c:pt>
                <c:pt idx="4">
                  <c:v>73029.2</c:v>
                </c:pt>
              </c:numCache>
            </c:numRef>
          </c:val>
        </c:ser>
        <c:ser>
          <c:idx val="2"/>
          <c:order val="1"/>
          <c:tx>
            <c:strRef>
              <c:f>'1-⑤経費回収率'!$A$49:$B$49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37149</c:v>
                </c:pt>
                <c:pt idx="1">
                  <c:v>40759</c:v>
                </c:pt>
                <c:pt idx="2">
                  <c:v>42921</c:v>
                </c:pt>
                <c:pt idx="3">
                  <c:v>51501</c:v>
                </c:pt>
                <c:pt idx="4">
                  <c:v>52236</c:v>
                </c:pt>
              </c:numCache>
            </c:numRef>
          </c:val>
        </c:ser>
        <c:ser>
          <c:idx val="1"/>
          <c:order val="2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58248.600000000006</c:v>
                </c:pt>
                <c:pt idx="1">
                  <c:v>77138.200000000012</c:v>
                </c:pt>
                <c:pt idx="2">
                  <c:v>96891</c:v>
                </c:pt>
                <c:pt idx="3">
                  <c:v>120852.2</c:v>
                </c:pt>
                <c:pt idx="4">
                  <c:v>125265.2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313024"/>
        <c:axId val="147314944"/>
      </c:barChart>
      <c:catAx>
        <c:axId val="147313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314944"/>
        <c:crosses val="autoZero"/>
        <c:auto val="1"/>
        <c:lblAlgn val="ctr"/>
        <c:lblOffset val="100"/>
        <c:noMultiLvlLbl val="0"/>
      </c:catAx>
      <c:valAx>
        <c:axId val="147314944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4.9806822275557799E-2"/>
              <c:y val="8.138031418639041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313024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10457</c:v>
                </c:pt>
                <c:pt idx="1">
                  <c:v>15116</c:v>
                </c:pt>
                <c:pt idx="2">
                  <c:v>19734</c:v>
                </c:pt>
                <c:pt idx="3">
                  <c:v>26975</c:v>
                </c:pt>
                <c:pt idx="4">
                  <c:v>33146</c:v>
                </c:pt>
              </c:numCache>
            </c:numRef>
          </c:val>
        </c:ser>
        <c:ser>
          <c:idx val="1"/>
          <c:order val="1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58248.600000000006</c:v>
                </c:pt>
                <c:pt idx="1">
                  <c:v>77138.200000000012</c:v>
                </c:pt>
                <c:pt idx="2">
                  <c:v>96891</c:v>
                </c:pt>
                <c:pt idx="3">
                  <c:v>120852.2</c:v>
                </c:pt>
                <c:pt idx="4">
                  <c:v>125265.2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22496"/>
        <c:axId val="219724800"/>
      </c:barChart>
      <c:lineChart>
        <c:grouping val="standard"/>
        <c:varyColors val="0"/>
        <c:ser>
          <c:idx val="2"/>
          <c:order val="2"/>
          <c:tx>
            <c:strRef>
              <c:f>'1-⑤経費回収率'!$A$52:$B$52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17.952362803569528</c:v>
                </c:pt>
                <c:pt idx="1">
                  <c:v>19.595997832461734</c:v>
                </c:pt>
                <c:pt idx="2">
                  <c:v>20.367216769359384</c:v>
                </c:pt>
                <c:pt idx="3">
                  <c:v>22.320652830482192</c:v>
                </c:pt>
                <c:pt idx="4">
                  <c:v>26.46066106149194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55.91</c:v>
                </c:pt>
                <c:pt idx="1">
                  <c:v>51.28</c:v>
                </c:pt>
                <c:pt idx="2">
                  <c:v>48</c:v>
                </c:pt>
                <c:pt idx="3">
                  <c:v>60.78</c:v>
                </c:pt>
                <c:pt idx="4">
                  <c:v>54.16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49568"/>
        <c:axId val="39548032"/>
      </c:lineChart>
      <c:catAx>
        <c:axId val="219722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219724800"/>
        <c:crosses val="autoZero"/>
        <c:auto val="1"/>
        <c:lblAlgn val="ctr"/>
        <c:lblOffset val="100"/>
        <c:noMultiLvlLbl val="0"/>
      </c:catAx>
      <c:valAx>
        <c:axId val="219724800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19722496"/>
        <c:crosses val="autoZero"/>
        <c:crossBetween val="between"/>
        <c:majorUnit val="30000"/>
      </c:valAx>
      <c:valAx>
        <c:axId val="39548032"/>
        <c:scaling>
          <c:orientation val="minMax"/>
          <c:max val="65"/>
          <c:min val="1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39549568"/>
        <c:crosses val="max"/>
        <c:crossBetween val="between"/>
        <c:majorUnit val="10"/>
      </c:valAx>
      <c:catAx>
        <c:axId val="39549568"/>
        <c:scaling>
          <c:orientation val="minMax"/>
        </c:scaling>
        <c:delete val="1"/>
        <c:axPos val="b"/>
        <c:majorTickMark val="out"/>
        <c:minorTickMark val="none"/>
        <c:tickLblPos val="nextTo"/>
        <c:crossAx val="3954803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25</xdr:row>
      <xdr:rowOff>47625</xdr:rowOff>
    </xdr:from>
    <xdr:to>
      <xdr:col>7</xdr:col>
      <xdr:colOff>628649</xdr:colOff>
      <xdr:row>42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0.87444</cdr:x>
      <cdr:y>0.0386</cdr:y>
    </cdr:from>
    <cdr:to>
      <cdr:x>0.96127</cdr:x>
      <cdr:y>0.08867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46775" y="1651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660147</xdr:colOff>
      <xdr:row>4</xdr:row>
      <xdr:rowOff>57676</xdr:rowOff>
    </xdr:from>
    <xdr:to>
      <xdr:col>15</xdr:col>
      <xdr:colOff>757647</xdr:colOff>
      <xdr:row>25</xdr:row>
      <xdr:rowOff>118772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656091</xdr:colOff>
      <xdr:row>26</xdr:row>
      <xdr:rowOff>56358</xdr:rowOff>
    </xdr:from>
    <xdr:to>
      <xdr:col>15</xdr:col>
      <xdr:colOff>753591</xdr:colOff>
      <xdr:row>47</xdr:row>
      <xdr:rowOff>117454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419223</xdr:colOff>
      <xdr:row>26</xdr:row>
      <xdr:rowOff>61280</xdr:rowOff>
    </xdr:from>
    <xdr:to>
      <xdr:col>10</xdr:col>
      <xdr:colOff>516723</xdr:colOff>
      <xdr:row>47</xdr:row>
      <xdr:rowOff>122376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172513</xdr:colOff>
      <xdr:row>26</xdr:row>
      <xdr:rowOff>58890</xdr:rowOff>
    </xdr:from>
    <xdr:to>
      <xdr:col>5</xdr:col>
      <xdr:colOff>270013</xdr:colOff>
      <xdr:row>47</xdr:row>
      <xdr:rowOff>119986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416102</xdr:colOff>
      <xdr:row>4</xdr:row>
      <xdr:rowOff>50622</xdr:rowOff>
    </xdr:from>
    <xdr:to>
      <xdr:col>10</xdr:col>
      <xdr:colOff>513602</xdr:colOff>
      <xdr:row>25</xdr:row>
      <xdr:rowOff>111718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179237</xdr:colOff>
      <xdr:row>4</xdr:row>
      <xdr:rowOff>58157</xdr:rowOff>
    </xdr:from>
    <xdr:to>
      <xdr:col>5</xdr:col>
      <xdr:colOff>276737</xdr:colOff>
      <xdr:row>25</xdr:row>
      <xdr:rowOff>119253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0.82772</cdr:x>
      <cdr:y>0.0607</cdr:y>
    </cdr:from>
    <cdr:to>
      <cdr:x>0.94923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227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0.83556</cdr:x>
      <cdr:y>0.0607</cdr:y>
    </cdr:from>
    <cdr:to>
      <cdr:x>0.95707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608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0.81596</cdr:x>
      <cdr:y>0.0555</cdr:y>
    </cdr:from>
    <cdr:to>
      <cdr:x>0.93747</cdr:x>
      <cdr:y>0.11397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5575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0.82576</cdr:x>
      <cdr:y>0.11012</cdr:y>
    </cdr:from>
    <cdr:to>
      <cdr:x>0.94727</cdr:x>
      <cdr:y>0.1686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13200" y="40322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0.84114</cdr:x>
      <cdr:y>0.05571</cdr:y>
    </cdr:from>
    <cdr:to>
      <cdr:x>0.96266</cdr:x>
      <cdr:y>0.11419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87963" y="203972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0.86183</cdr:x>
      <cdr:y>0.04306</cdr:y>
    </cdr:from>
    <cdr:to>
      <cdr:x>0.94867</cdr:x>
      <cdr:y>0.09313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61050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0.86743</cdr:x>
      <cdr:y>0.04751</cdr:y>
    </cdr:from>
    <cdr:to>
      <cdr:x>0.95427</cdr:x>
      <cdr:y>0.09758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99150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66675</xdr:rowOff>
    </xdr:from>
    <xdr:to>
      <xdr:col>7</xdr:col>
      <xdr:colOff>638174</xdr:colOff>
      <xdr:row>42</xdr:row>
      <xdr:rowOff>152400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7"/>
  <sheetViews>
    <sheetView showGridLines="0" showRowColHeaders="0" view="pageBreakPreview" zoomScaleNormal="100" zoomScaleSheetLayoutView="100" workbookViewId="0">
      <selection activeCell="I6" sqref="I6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81" t="s">
        <v>51</v>
      </c>
      <c r="B2" s="83" t="s">
        <v>0</v>
      </c>
      <c r="C2" s="84"/>
      <c r="D2" s="87" t="s">
        <v>52</v>
      </c>
      <c r="E2" s="88"/>
      <c r="F2" s="88"/>
      <c r="G2" s="88"/>
      <c r="H2" s="89"/>
      <c r="J2" s="11"/>
      <c r="K2" s="11"/>
    </row>
    <row r="3" spans="1:19" ht="15" customHeight="1" thickBot="1">
      <c r="A3" s="82"/>
      <c r="B3" s="85"/>
      <c r="C3" s="86"/>
      <c r="D3" s="90"/>
      <c r="E3" s="91"/>
      <c r="F3" s="91"/>
      <c r="G3" s="91"/>
      <c r="H3" s="9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1"/>
      <c r="I46" s="71"/>
    </row>
    <row r="47" spans="1:19">
      <c r="A47" s="76" t="s">
        <v>9</v>
      </c>
      <c r="B47" s="77"/>
      <c r="C47" s="40">
        <v>112336</v>
      </c>
      <c r="D47" s="40">
        <v>142000</v>
      </c>
      <c r="E47" s="40">
        <v>172088</v>
      </c>
      <c r="F47" s="41">
        <v>204755</v>
      </c>
      <c r="G47" s="41">
        <v>210899</v>
      </c>
      <c r="H47" s="71" t="s">
        <v>38</v>
      </c>
      <c r="I47" s="71"/>
    </row>
    <row r="48" spans="1:19">
      <c r="A48" s="78" t="s">
        <v>8</v>
      </c>
      <c r="B48" s="78"/>
      <c r="C48" s="61">
        <v>10610</v>
      </c>
      <c r="D48" s="61">
        <v>15159</v>
      </c>
      <c r="E48" s="61">
        <v>19844</v>
      </c>
      <c r="F48" s="62">
        <v>26995</v>
      </c>
      <c r="G48" s="62">
        <v>33221</v>
      </c>
      <c r="H48" s="71" t="s">
        <v>73</v>
      </c>
      <c r="I48" s="71"/>
    </row>
    <row r="49" spans="1:9">
      <c r="A49" s="69" t="s">
        <v>70</v>
      </c>
      <c r="B49" s="70"/>
      <c r="C49" s="54">
        <v>101726</v>
      </c>
      <c r="D49" s="54">
        <v>126841</v>
      </c>
      <c r="E49" s="54">
        <v>152244</v>
      </c>
      <c r="F49" s="55">
        <v>177760</v>
      </c>
      <c r="G49" s="55">
        <v>177678</v>
      </c>
      <c r="H49" s="71" t="s">
        <v>74</v>
      </c>
      <c r="I49" s="71"/>
    </row>
    <row r="50" spans="1:9">
      <c r="A50" s="79" t="s">
        <v>41</v>
      </c>
      <c r="B50" s="80"/>
      <c r="C50" s="40">
        <f>C51+C54</f>
        <v>133436</v>
      </c>
      <c r="D50" s="40">
        <f>D51+D54</f>
        <v>178379</v>
      </c>
      <c r="E50" s="40">
        <f>E51+E54</f>
        <v>226058</v>
      </c>
      <c r="F50" s="40">
        <f>F51+F54</f>
        <v>274106</v>
      </c>
      <c r="G50" s="40">
        <f>G51+G54</f>
        <v>283928</v>
      </c>
      <c r="H50" s="11"/>
      <c r="I50" s="11"/>
    </row>
    <row r="51" spans="1:9">
      <c r="A51" s="69" t="s">
        <v>36</v>
      </c>
      <c r="B51" s="70"/>
      <c r="C51" s="54">
        <v>80687</v>
      </c>
      <c r="D51" s="54">
        <v>87431</v>
      </c>
      <c r="E51" s="54">
        <v>91133</v>
      </c>
      <c r="F51" s="55">
        <v>100728</v>
      </c>
      <c r="G51" s="55">
        <v>101355</v>
      </c>
      <c r="H51" s="71" t="s">
        <v>39</v>
      </c>
      <c r="I51" s="71"/>
    </row>
    <row r="52" spans="1:9">
      <c r="A52" s="78" t="s">
        <v>71</v>
      </c>
      <c r="B52" s="78"/>
      <c r="C52" s="61">
        <v>37149</v>
      </c>
      <c r="D52" s="61">
        <v>40759</v>
      </c>
      <c r="E52" s="61">
        <v>42921</v>
      </c>
      <c r="F52" s="62">
        <v>51501</v>
      </c>
      <c r="G52" s="62">
        <v>52236</v>
      </c>
      <c r="H52" s="71" t="s">
        <v>75</v>
      </c>
      <c r="I52" s="71"/>
    </row>
    <row r="53" spans="1:9">
      <c r="A53" s="69" t="s">
        <v>72</v>
      </c>
      <c r="B53" s="70"/>
      <c r="C53" s="54">
        <v>43538</v>
      </c>
      <c r="D53" s="54">
        <v>46672</v>
      </c>
      <c r="E53" s="54">
        <v>48212</v>
      </c>
      <c r="F53" s="55">
        <v>49227</v>
      </c>
      <c r="G53" s="55">
        <v>49119</v>
      </c>
      <c r="H53" s="71" t="s">
        <v>76</v>
      </c>
      <c r="I53" s="71"/>
    </row>
    <row r="54" spans="1:9" ht="14.25" thickBot="1">
      <c r="A54" s="76" t="s">
        <v>37</v>
      </c>
      <c r="B54" s="77"/>
      <c r="C54" s="40">
        <v>52749</v>
      </c>
      <c r="D54" s="40">
        <v>90948</v>
      </c>
      <c r="E54" s="40">
        <v>134925</v>
      </c>
      <c r="F54" s="41">
        <v>173378</v>
      </c>
      <c r="G54" s="41">
        <v>182573</v>
      </c>
      <c r="H54" s="11" t="s">
        <v>40</v>
      </c>
      <c r="I54" s="11"/>
    </row>
    <row r="55" spans="1:9" ht="14.25" thickBot="1">
      <c r="A55" s="72" t="s">
        <v>0</v>
      </c>
      <c r="B55" s="73"/>
      <c r="C55" s="48">
        <f>C47/C50*100</f>
        <v>84.187175874576582</v>
      </c>
      <c r="D55" s="48">
        <f>D47/D50*100</f>
        <v>79.60578319196766</v>
      </c>
      <c r="E55" s="48">
        <f>E47/E50*100</f>
        <v>76.12559608596024</v>
      </c>
      <c r="F55" s="48">
        <f>F47/F50*100</f>
        <v>74.699203957593056</v>
      </c>
      <c r="G55" s="50">
        <f>G47/G50*100</f>
        <v>74.279042574173744</v>
      </c>
      <c r="H55" s="74"/>
      <c r="I55" s="71"/>
    </row>
    <row r="56" spans="1:9">
      <c r="A56" s="75"/>
      <c r="B56" s="75"/>
      <c r="C56" s="45"/>
      <c r="D56" s="45"/>
      <c r="E56" s="46"/>
      <c r="F56" s="45"/>
      <c r="G56" s="45"/>
    </row>
    <row r="57" spans="1:9">
      <c r="C57" s="36"/>
      <c r="D57" s="36"/>
      <c r="E57" s="37"/>
      <c r="F57" s="36"/>
      <c r="G57" s="36"/>
    </row>
  </sheetData>
  <mergeCells count="21">
    <mergeCell ref="A50:B50"/>
    <mergeCell ref="A2:A3"/>
    <mergeCell ref="B2:C3"/>
    <mergeCell ref="D2:H3"/>
    <mergeCell ref="H46:I46"/>
    <mergeCell ref="A47:B47"/>
    <mergeCell ref="H47:I47"/>
    <mergeCell ref="A48:B48"/>
    <mergeCell ref="A49:B49"/>
    <mergeCell ref="H48:I48"/>
    <mergeCell ref="H49:I49"/>
    <mergeCell ref="A51:B51"/>
    <mergeCell ref="H51:I51"/>
    <mergeCell ref="A55:B55"/>
    <mergeCell ref="H55:I55"/>
    <mergeCell ref="A56:B56"/>
    <mergeCell ref="A54:B54"/>
    <mergeCell ref="A52:B52"/>
    <mergeCell ref="A53:B53"/>
    <mergeCell ref="H52:I52"/>
    <mergeCell ref="H53:I53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0"/>
  <sheetViews>
    <sheetView showGridLines="0" showRowColHeaders="0" view="pageBreakPreview" zoomScaleNormal="100" zoomScaleSheetLayoutView="100" workbookViewId="0">
      <selection activeCell="G56" sqref="G56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7" width="9.25" style="1" bestFit="1" customWidth="1"/>
    <col min="8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81" t="s">
        <v>42</v>
      </c>
      <c r="B2" s="83" t="s">
        <v>1</v>
      </c>
      <c r="C2" s="93"/>
      <c r="D2" s="84"/>
      <c r="E2" s="87" t="s">
        <v>6</v>
      </c>
      <c r="F2" s="88"/>
      <c r="G2" s="88"/>
      <c r="H2" s="89"/>
      <c r="J2" s="11"/>
      <c r="K2" s="11"/>
    </row>
    <row r="3" spans="1:19" ht="15" customHeight="1" thickBot="1">
      <c r="A3" s="82"/>
      <c r="B3" s="85"/>
      <c r="C3" s="94"/>
      <c r="D3" s="86"/>
      <c r="E3" s="90"/>
      <c r="F3" s="91"/>
      <c r="G3" s="91"/>
      <c r="H3" s="9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 ht="14.25" thickBot="1">
      <c r="C46" s="13" t="s">
        <v>19</v>
      </c>
      <c r="D46" s="13" t="s">
        <v>13</v>
      </c>
      <c r="E46" s="13" t="s">
        <v>14</v>
      </c>
      <c r="F46" s="13" t="s">
        <v>15</v>
      </c>
      <c r="G46" s="13" t="s">
        <v>20</v>
      </c>
      <c r="H46" s="71"/>
      <c r="I46" s="71"/>
    </row>
    <row r="47" spans="1:19" ht="14.25" thickBot="1">
      <c r="A47" s="95" t="s">
        <v>50</v>
      </c>
      <c r="B47" s="96"/>
      <c r="C47" s="59">
        <f t="shared" ref="C47:F47" si="0">C48-C49</f>
        <v>639267</v>
      </c>
      <c r="D47" s="47">
        <f t="shared" si="0"/>
        <v>841004</v>
      </c>
      <c r="E47" s="47">
        <f t="shared" si="0"/>
        <v>993674</v>
      </c>
      <c r="F47" s="47">
        <f t="shared" si="0"/>
        <v>1115635</v>
      </c>
      <c r="G47" s="60">
        <f>G48-G49</f>
        <v>1160388</v>
      </c>
      <c r="H47" s="11"/>
      <c r="I47" s="11"/>
    </row>
    <row r="48" spans="1:19">
      <c r="A48" s="76" t="s">
        <v>69</v>
      </c>
      <c r="B48" s="77"/>
      <c r="C48" s="54">
        <v>2691733</v>
      </c>
      <c r="D48" s="54">
        <v>3194685</v>
      </c>
      <c r="E48" s="54">
        <v>3387161</v>
      </c>
      <c r="F48" s="55">
        <v>3510883</v>
      </c>
      <c r="G48" s="55">
        <v>3692110</v>
      </c>
      <c r="H48" s="71" t="s">
        <v>44</v>
      </c>
      <c r="I48" s="71"/>
    </row>
    <row r="49" spans="1:9">
      <c r="A49" s="76" t="s">
        <v>43</v>
      </c>
      <c r="B49" s="77"/>
      <c r="C49" s="41">
        <f t="shared" ref="C49:E49" si="1">C48-C59</f>
        <v>2052466</v>
      </c>
      <c r="D49" s="41">
        <f t="shared" si="1"/>
        <v>2353681</v>
      </c>
      <c r="E49" s="41">
        <f t="shared" si="1"/>
        <v>2393487</v>
      </c>
      <c r="F49" s="41">
        <f>F48-F59</f>
        <v>2395248</v>
      </c>
      <c r="G49" s="41">
        <f>G48-G59</f>
        <v>2531722</v>
      </c>
      <c r="H49" s="71" t="s">
        <v>49</v>
      </c>
      <c r="I49" s="71"/>
    </row>
    <row r="50" spans="1:9">
      <c r="A50" s="95" t="s">
        <v>60</v>
      </c>
      <c r="B50" s="97"/>
      <c r="C50" s="41">
        <f t="shared" ref="C50:F50" si="2">C51-C52-C53</f>
        <v>10457</v>
      </c>
      <c r="D50" s="41">
        <f t="shared" si="2"/>
        <v>15116</v>
      </c>
      <c r="E50" s="41">
        <f t="shared" si="2"/>
        <v>19734</v>
      </c>
      <c r="F50" s="41">
        <f t="shared" si="2"/>
        <v>26975</v>
      </c>
      <c r="G50" s="41">
        <f>G51-G52-G53</f>
        <v>33146</v>
      </c>
      <c r="H50" s="71"/>
      <c r="I50" s="71"/>
    </row>
    <row r="51" spans="1:9">
      <c r="A51" s="77" t="s">
        <v>8</v>
      </c>
      <c r="B51" s="80"/>
      <c r="C51" s="40">
        <v>10457</v>
      </c>
      <c r="D51" s="40">
        <v>15116</v>
      </c>
      <c r="E51" s="40">
        <v>19734</v>
      </c>
      <c r="F51" s="41">
        <v>26975</v>
      </c>
      <c r="G51" s="41">
        <v>33146</v>
      </c>
      <c r="H51" s="11" t="s">
        <v>34</v>
      </c>
      <c r="I51" s="11"/>
    </row>
    <row r="52" spans="1:9">
      <c r="A52" s="77" t="s">
        <v>45</v>
      </c>
      <c r="B52" s="80"/>
      <c r="C52" s="40">
        <v>0</v>
      </c>
      <c r="D52" s="40">
        <v>0</v>
      </c>
      <c r="E52" s="40">
        <v>0</v>
      </c>
      <c r="F52" s="41">
        <v>0</v>
      </c>
      <c r="G52" s="41">
        <v>0</v>
      </c>
      <c r="H52" s="11" t="s">
        <v>48</v>
      </c>
      <c r="I52" s="11"/>
    </row>
    <row r="53" spans="1:9" ht="14.25" thickBot="1">
      <c r="A53" s="98" t="s">
        <v>46</v>
      </c>
      <c r="B53" s="99"/>
      <c r="C53" s="52">
        <v>0</v>
      </c>
      <c r="D53" s="52">
        <v>0</v>
      </c>
      <c r="E53" s="51">
        <v>0</v>
      </c>
      <c r="F53" s="53">
        <v>0</v>
      </c>
      <c r="G53" s="67">
        <v>0</v>
      </c>
      <c r="H53" s="11" t="s">
        <v>47</v>
      </c>
      <c r="I53" s="11"/>
    </row>
    <row r="54" spans="1:9" ht="14.25" thickBot="1">
      <c r="A54" s="72" t="s">
        <v>65</v>
      </c>
      <c r="B54" s="73"/>
      <c r="C54" s="48">
        <f>C47/C50*100</f>
        <v>6113.2925313187334</v>
      </c>
      <c r="D54" s="48">
        <f>D47/D50*100</f>
        <v>5563.6676369409897</v>
      </c>
      <c r="E54" s="49">
        <f>E47/E50*100</f>
        <v>5035.3400222965438</v>
      </c>
      <c r="F54" s="48">
        <f>F47/F50*100</f>
        <v>4135.8109360519002</v>
      </c>
      <c r="G54" s="50">
        <f>G47/G50*100</f>
        <v>3500.8387135702646</v>
      </c>
      <c r="H54" s="74"/>
      <c r="I54" s="71"/>
    </row>
    <row r="55" spans="1:9">
      <c r="A55" s="75" t="s">
        <v>63</v>
      </c>
      <c r="B55" s="75"/>
      <c r="C55" s="45">
        <v>1734.34</v>
      </c>
      <c r="D55" s="45">
        <v>1791.46</v>
      </c>
      <c r="E55" s="46">
        <v>1826.49</v>
      </c>
      <c r="F55" s="45">
        <v>1315.67</v>
      </c>
      <c r="G55" s="45">
        <v>1824.34</v>
      </c>
    </row>
    <row r="56" spans="1:9">
      <c r="C56" s="36"/>
      <c r="D56" s="36"/>
      <c r="E56" s="37"/>
      <c r="F56" s="36"/>
      <c r="G56" s="36"/>
    </row>
    <row r="57" spans="1:9">
      <c r="C57" s="1">
        <v>6113.29</v>
      </c>
      <c r="D57" s="1">
        <v>5563.67</v>
      </c>
      <c r="E57" s="63">
        <v>5035.34</v>
      </c>
      <c r="F57" s="1">
        <v>4135.8100000000004</v>
      </c>
      <c r="G57" s="1">
        <v>3500.84</v>
      </c>
    </row>
    <row r="58" spans="1:9" ht="14.25" thickBot="1"/>
    <row r="59" spans="1:9" ht="14.25" thickBot="1">
      <c r="C59" s="56">
        <f t="shared" ref="C59:F59" si="3">ROUND(C57*C50/100,0)</f>
        <v>639267</v>
      </c>
      <c r="D59" s="57">
        <f t="shared" si="3"/>
        <v>841004</v>
      </c>
      <c r="E59" s="57">
        <f t="shared" si="3"/>
        <v>993674</v>
      </c>
      <c r="F59" s="57">
        <f t="shared" si="3"/>
        <v>1115635</v>
      </c>
      <c r="G59" s="58">
        <f>ROUND(G57*G50/100,0)</f>
        <v>1160388</v>
      </c>
    </row>
    <row r="60" spans="1:9">
      <c r="C60" s="38">
        <f>C49/C48</f>
        <v>0.76250727691045139</v>
      </c>
      <c r="D60" s="38">
        <f t="shared" ref="D60:G60" si="4">D49/D48</f>
        <v>0.73674900655307174</v>
      </c>
      <c r="E60" s="38">
        <f t="shared" si="4"/>
        <v>0.70663514370884639</v>
      </c>
      <c r="F60" s="38">
        <f t="shared" si="4"/>
        <v>0.68223520977486285</v>
      </c>
      <c r="G60" s="38">
        <f t="shared" si="4"/>
        <v>0.68571142246574457</v>
      </c>
    </row>
  </sheetData>
  <mergeCells count="17">
    <mergeCell ref="A54:B54"/>
    <mergeCell ref="H54:I54"/>
    <mergeCell ref="A55:B55"/>
    <mergeCell ref="A52:B52"/>
    <mergeCell ref="A53:B53"/>
    <mergeCell ref="B2:D3"/>
    <mergeCell ref="E2:H3"/>
    <mergeCell ref="A49:B49"/>
    <mergeCell ref="A47:B47"/>
    <mergeCell ref="A51:B51"/>
    <mergeCell ref="A2:A3"/>
    <mergeCell ref="H46:I46"/>
    <mergeCell ref="A48:B48"/>
    <mergeCell ref="H48:I48"/>
    <mergeCell ref="H49:I49"/>
    <mergeCell ref="A50:B50"/>
    <mergeCell ref="H50:I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4"/>
  <sheetViews>
    <sheetView showGridLines="0" showRowColHeaders="0" view="pageBreakPreview" zoomScaleNormal="100" zoomScaleSheetLayoutView="100" workbookViewId="0">
      <selection activeCell="G51" sqref="G51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81" t="s">
        <v>32</v>
      </c>
      <c r="B2" s="83" t="s">
        <v>2</v>
      </c>
      <c r="C2" s="84"/>
      <c r="D2" s="87" t="s">
        <v>33</v>
      </c>
      <c r="E2" s="88"/>
      <c r="F2" s="88"/>
      <c r="G2" s="88"/>
      <c r="H2" s="89"/>
      <c r="J2" s="11"/>
      <c r="K2" s="11"/>
    </row>
    <row r="3" spans="1:19" ht="15" customHeight="1" thickBot="1">
      <c r="A3" s="82"/>
      <c r="B3" s="85"/>
      <c r="C3" s="86"/>
      <c r="D3" s="90"/>
      <c r="E3" s="91"/>
      <c r="F3" s="91"/>
      <c r="G3" s="91"/>
      <c r="H3" s="9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1"/>
      <c r="I46" s="71"/>
    </row>
    <row r="47" spans="1:19">
      <c r="A47" s="76" t="s">
        <v>10</v>
      </c>
      <c r="B47" s="77"/>
      <c r="C47" s="40">
        <v>10457</v>
      </c>
      <c r="D47" s="40">
        <v>15116</v>
      </c>
      <c r="E47" s="40">
        <v>19734</v>
      </c>
      <c r="F47" s="41">
        <v>26975</v>
      </c>
      <c r="G47" s="41">
        <v>33146</v>
      </c>
      <c r="H47" s="71" t="s">
        <v>35</v>
      </c>
      <c r="I47" s="71"/>
    </row>
    <row r="48" spans="1:19">
      <c r="A48" s="76" t="s">
        <v>29</v>
      </c>
      <c r="B48" s="77"/>
      <c r="C48" s="40">
        <f>C49+C51</f>
        <v>58248.600000000006</v>
      </c>
      <c r="D48" s="40">
        <f t="shared" ref="D48:G48" si="0">D49+D51</f>
        <v>77138.200000000012</v>
      </c>
      <c r="E48" s="40">
        <f t="shared" si="0"/>
        <v>96891</v>
      </c>
      <c r="F48" s="40">
        <f t="shared" si="0"/>
        <v>120852.2</v>
      </c>
      <c r="G48" s="40">
        <f t="shared" si="0"/>
        <v>125265.2</v>
      </c>
      <c r="H48" s="71" t="s">
        <v>66</v>
      </c>
      <c r="I48" s="71"/>
    </row>
    <row r="49" spans="1:9">
      <c r="A49" s="76" t="s">
        <v>53</v>
      </c>
      <c r="B49" s="77"/>
      <c r="C49" s="40">
        <v>37149</v>
      </c>
      <c r="D49" s="40">
        <v>40759</v>
      </c>
      <c r="E49" s="40">
        <v>42921</v>
      </c>
      <c r="F49" s="41">
        <v>51501</v>
      </c>
      <c r="G49" s="41">
        <v>52236</v>
      </c>
      <c r="H49" s="31" t="s">
        <v>55</v>
      </c>
      <c r="I49" s="31"/>
    </row>
    <row r="50" spans="1:9">
      <c r="A50" s="78" t="s">
        <v>54</v>
      </c>
      <c r="B50" s="78"/>
      <c r="C50" s="61">
        <v>52749</v>
      </c>
      <c r="D50" s="61">
        <v>90948</v>
      </c>
      <c r="E50" s="61">
        <v>134925</v>
      </c>
      <c r="F50" s="62">
        <v>173378</v>
      </c>
      <c r="G50" s="62">
        <v>182573</v>
      </c>
      <c r="H50" s="31" t="s">
        <v>40</v>
      </c>
      <c r="I50" s="31"/>
    </row>
    <row r="51" spans="1:9" ht="14.25" thickBot="1">
      <c r="A51" s="69" t="s">
        <v>58</v>
      </c>
      <c r="B51" s="70"/>
      <c r="C51" s="55">
        <f t="shared" ref="C51:F51" si="1">C50*0.4</f>
        <v>21099.600000000002</v>
      </c>
      <c r="D51" s="55">
        <f t="shared" si="1"/>
        <v>36379.200000000004</v>
      </c>
      <c r="E51" s="55">
        <f t="shared" si="1"/>
        <v>53970</v>
      </c>
      <c r="F51" s="55">
        <f t="shared" si="1"/>
        <v>69351.199999999997</v>
      </c>
      <c r="G51" s="55">
        <f>G50*0.4</f>
        <v>73029.2</v>
      </c>
      <c r="H51" s="31" t="s">
        <v>57</v>
      </c>
      <c r="I51" s="31"/>
    </row>
    <row r="52" spans="1:9" ht="14.25" thickBot="1">
      <c r="A52" s="72" t="s">
        <v>2</v>
      </c>
      <c r="B52" s="73"/>
      <c r="C52" s="48">
        <f>C47/C48*100</f>
        <v>17.952362803569528</v>
      </c>
      <c r="D52" s="48">
        <f>D47/D48*100</f>
        <v>19.595997832461734</v>
      </c>
      <c r="E52" s="49">
        <f>E47/E48*100</f>
        <v>20.367216769359384</v>
      </c>
      <c r="F52" s="48">
        <f>F47/F48*100</f>
        <v>22.320652830482192</v>
      </c>
      <c r="G52" s="50">
        <f>G47/G48*100</f>
        <v>26.46066106149194</v>
      </c>
      <c r="H52" s="74"/>
      <c r="I52" s="71"/>
    </row>
    <row r="53" spans="1:9">
      <c r="A53" s="75" t="s">
        <v>63</v>
      </c>
      <c r="B53" s="75"/>
      <c r="C53" s="45">
        <v>55.91</v>
      </c>
      <c r="D53" s="45">
        <v>51.28</v>
      </c>
      <c r="E53" s="46">
        <v>48</v>
      </c>
      <c r="F53" s="45">
        <v>60.78</v>
      </c>
      <c r="G53" s="45">
        <v>54.16</v>
      </c>
    </row>
    <row r="54" spans="1:9">
      <c r="C54" s="36"/>
      <c r="D54" s="36"/>
      <c r="E54" s="37"/>
      <c r="F54" s="36"/>
      <c r="G54" s="36"/>
    </row>
  </sheetData>
  <mergeCells count="14">
    <mergeCell ref="A2:A3"/>
    <mergeCell ref="B2:C3"/>
    <mergeCell ref="D2:H3"/>
    <mergeCell ref="H46:I46"/>
    <mergeCell ref="A47:B47"/>
    <mergeCell ref="H47:I47"/>
    <mergeCell ref="A48:B48"/>
    <mergeCell ref="H48:I48"/>
    <mergeCell ref="A52:B52"/>
    <mergeCell ref="H52:I52"/>
    <mergeCell ref="A53:B53"/>
    <mergeCell ref="A49:B49"/>
    <mergeCell ref="A50:B50"/>
    <mergeCell ref="A51:B51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4"/>
  <sheetViews>
    <sheetView showGridLines="0" showRowColHeaders="0" view="pageBreakPreview" zoomScaleNormal="100" zoomScaleSheetLayoutView="100" workbookViewId="0">
      <selection activeCell="G52" sqref="G52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81" t="s">
        <v>27</v>
      </c>
      <c r="B2" s="83" t="s">
        <v>3</v>
      </c>
      <c r="C2" s="84"/>
      <c r="D2" s="87" t="s">
        <v>28</v>
      </c>
      <c r="E2" s="88"/>
      <c r="F2" s="88"/>
      <c r="G2" s="88"/>
      <c r="H2" s="89"/>
      <c r="J2" s="11"/>
      <c r="K2" s="11"/>
    </row>
    <row r="3" spans="1:19" ht="15" customHeight="1" thickBot="1">
      <c r="A3" s="82"/>
      <c r="B3" s="85"/>
      <c r="C3" s="86"/>
      <c r="D3" s="90"/>
      <c r="E3" s="91"/>
      <c r="F3" s="91"/>
      <c r="G3" s="91"/>
      <c r="H3" s="9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1"/>
      <c r="I46" s="71"/>
    </row>
    <row r="47" spans="1:19">
      <c r="A47" s="76" t="s">
        <v>29</v>
      </c>
      <c r="B47" s="77"/>
      <c r="C47" s="41">
        <f>C48+C50</f>
        <v>58248.600000000006</v>
      </c>
      <c r="D47" s="41">
        <f>D48+D50</f>
        <v>77138.200000000012</v>
      </c>
      <c r="E47" s="41">
        <f>E48+E50</f>
        <v>96891</v>
      </c>
      <c r="F47" s="41">
        <f>F48+F50</f>
        <v>120852.2</v>
      </c>
      <c r="G47" s="41">
        <f>G48+G50</f>
        <v>125265.2</v>
      </c>
      <c r="H47" s="71" t="s">
        <v>67</v>
      </c>
      <c r="I47" s="71"/>
    </row>
    <row r="48" spans="1:19">
      <c r="A48" s="76" t="s">
        <v>53</v>
      </c>
      <c r="B48" s="77"/>
      <c r="C48" s="40">
        <v>37149</v>
      </c>
      <c r="D48" s="40">
        <v>40759</v>
      </c>
      <c r="E48" s="40">
        <v>42921</v>
      </c>
      <c r="F48" s="41">
        <v>51501</v>
      </c>
      <c r="G48" s="41">
        <v>52236</v>
      </c>
      <c r="H48" s="11" t="s">
        <v>55</v>
      </c>
      <c r="I48" s="11"/>
    </row>
    <row r="49" spans="1:9">
      <c r="A49" s="78" t="s">
        <v>54</v>
      </c>
      <c r="B49" s="78"/>
      <c r="C49" s="61">
        <v>52749</v>
      </c>
      <c r="D49" s="61">
        <v>90948</v>
      </c>
      <c r="E49" s="61">
        <v>134925</v>
      </c>
      <c r="F49" s="62">
        <v>173378</v>
      </c>
      <c r="G49" s="62">
        <v>182573</v>
      </c>
      <c r="H49" s="11" t="s">
        <v>56</v>
      </c>
      <c r="I49" s="11"/>
    </row>
    <row r="50" spans="1:9">
      <c r="A50" s="69" t="s">
        <v>58</v>
      </c>
      <c r="B50" s="70"/>
      <c r="C50" s="55">
        <f t="shared" ref="C50:F50" si="0">C49*0.4</f>
        <v>21099.600000000002</v>
      </c>
      <c r="D50" s="55">
        <f t="shared" si="0"/>
        <v>36379.200000000004</v>
      </c>
      <c r="E50" s="55">
        <f t="shared" si="0"/>
        <v>53970</v>
      </c>
      <c r="F50" s="55">
        <f t="shared" si="0"/>
        <v>69351.199999999997</v>
      </c>
      <c r="G50" s="55">
        <f>G49*0.4</f>
        <v>73029.2</v>
      </c>
      <c r="H50" s="11" t="s">
        <v>57</v>
      </c>
      <c r="I50" s="11"/>
    </row>
    <row r="51" spans="1:9" ht="14.25" thickBot="1">
      <c r="A51" s="76" t="s">
        <v>11</v>
      </c>
      <c r="B51" s="77"/>
      <c r="C51" s="40">
        <v>61243</v>
      </c>
      <c r="D51" s="40">
        <v>85103</v>
      </c>
      <c r="E51" s="40">
        <v>109838</v>
      </c>
      <c r="F51" s="41">
        <v>135357</v>
      </c>
      <c r="G51" s="41">
        <v>157754</v>
      </c>
      <c r="H51" s="71" t="s">
        <v>30</v>
      </c>
      <c r="I51" s="71"/>
    </row>
    <row r="52" spans="1:9" ht="14.25" thickBot="1">
      <c r="A52" s="72" t="s">
        <v>3</v>
      </c>
      <c r="B52" s="73"/>
      <c r="C52" s="42">
        <f>C47/C51*1000</f>
        <v>951.10624887742279</v>
      </c>
      <c r="D52" s="42">
        <f>D47/D51*1000</f>
        <v>906.40987979272188</v>
      </c>
      <c r="E52" s="43">
        <f>E47/E51*1000</f>
        <v>882.12640434093851</v>
      </c>
      <c r="F52" s="42">
        <f>F47/F51*1000</f>
        <v>892.8404146072977</v>
      </c>
      <c r="G52" s="44">
        <f>G47/G51*1000</f>
        <v>794.05403349518861</v>
      </c>
      <c r="H52" s="74"/>
      <c r="I52" s="71"/>
    </row>
    <row r="53" spans="1:9">
      <c r="A53" s="75" t="s">
        <v>63</v>
      </c>
      <c r="B53" s="75"/>
      <c r="C53" s="46">
        <v>284.98</v>
      </c>
      <c r="D53" s="46">
        <v>311.81</v>
      </c>
      <c r="E53" s="46">
        <v>334.37</v>
      </c>
      <c r="F53" s="46">
        <v>276.26</v>
      </c>
      <c r="G53" s="46">
        <v>307.56</v>
      </c>
    </row>
    <row r="54" spans="1:9">
      <c r="C54" s="36"/>
      <c r="D54" s="36"/>
      <c r="E54" s="37"/>
      <c r="F54" s="36"/>
      <c r="G54" s="36"/>
    </row>
  </sheetData>
  <mergeCells count="14">
    <mergeCell ref="A2:A3"/>
    <mergeCell ref="B2:C3"/>
    <mergeCell ref="A51:B51"/>
    <mergeCell ref="D2:H3"/>
    <mergeCell ref="H46:I46"/>
    <mergeCell ref="A47:B47"/>
    <mergeCell ref="H47:I47"/>
    <mergeCell ref="A48:B48"/>
    <mergeCell ref="H51:I51"/>
    <mergeCell ref="A52:B52"/>
    <mergeCell ref="H52:I52"/>
    <mergeCell ref="A53:B53"/>
    <mergeCell ref="A49:B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1"/>
  <sheetViews>
    <sheetView showGridLines="0" showRowColHeaders="0" view="pageBreakPreview" zoomScaleNormal="100" zoomScaleSheetLayoutView="100" workbookViewId="0">
      <selection activeCell="L49" sqref="L49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81" t="s">
        <v>16</v>
      </c>
      <c r="B2" s="83" t="s">
        <v>4</v>
      </c>
      <c r="C2" s="84"/>
      <c r="D2" s="87" t="s">
        <v>23</v>
      </c>
      <c r="E2" s="88"/>
      <c r="F2" s="88"/>
      <c r="G2" s="88"/>
      <c r="H2" s="89"/>
      <c r="J2" s="11"/>
      <c r="K2" s="11"/>
    </row>
    <row r="3" spans="1:19" ht="15" customHeight="1" thickBot="1">
      <c r="A3" s="82"/>
      <c r="B3" s="85"/>
      <c r="C3" s="86"/>
      <c r="D3" s="90"/>
      <c r="E3" s="91"/>
      <c r="F3" s="91"/>
      <c r="G3" s="91"/>
      <c r="H3" s="9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1"/>
      <c r="I46" s="71"/>
    </row>
    <row r="47" spans="1:19">
      <c r="A47" s="76" t="s">
        <v>26</v>
      </c>
      <c r="B47" s="77"/>
      <c r="C47" s="40">
        <v>170</v>
      </c>
      <c r="D47" s="40">
        <v>232</v>
      </c>
      <c r="E47" s="40">
        <v>310</v>
      </c>
      <c r="F47" s="41">
        <v>418</v>
      </c>
      <c r="G47" s="41">
        <v>418</v>
      </c>
      <c r="H47" s="71" t="s">
        <v>24</v>
      </c>
      <c r="I47" s="71"/>
    </row>
    <row r="48" spans="1:19" ht="14.25" thickBot="1">
      <c r="A48" s="76" t="s">
        <v>17</v>
      </c>
      <c r="B48" s="77"/>
      <c r="C48" s="40">
        <v>2150</v>
      </c>
      <c r="D48" s="40">
        <v>2150</v>
      </c>
      <c r="E48" s="40">
        <v>2150</v>
      </c>
      <c r="F48" s="41">
        <v>2150</v>
      </c>
      <c r="G48" s="41">
        <v>2150</v>
      </c>
      <c r="H48" s="71" t="s">
        <v>25</v>
      </c>
      <c r="I48" s="71"/>
    </row>
    <row r="49" spans="1:9" ht="14.25" thickBot="1">
      <c r="A49" s="72" t="s">
        <v>4</v>
      </c>
      <c r="B49" s="73"/>
      <c r="C49" s="48">
        <f>C47/C48*100</f>
        <v>7.9069767441860463</v>
      </c>
      <c r="D49" s="48">
        <f>D47/D48*100</f>
        <v>10.790697674418604</v>
      </c>
      <c r="E49" s="49">
        <f>E47/E48*100</f>
        <v>14.418604651162791</v>
      </c>
      <c r="F49" s="48">
        <f>F47/F48*100</f>
        <v>19.441860465116278</v>
      </c>
      <c r="G49" s="50">
        <f>G47/G48*100</f>
        <v>19.441860465116278</v>
      </c>
      <c r="H49" s="74"/>
      <c r="I49" s="71"/>
    </row>
    <row r="50" spans="1:9">
      <c r="A50" s="75" t="s">
        <v>63</v>
      </c>
      <c r="B50" s="75"/>
      <c r="C50" s="45">
        <v>41.48</v>
      </c>
      <c r="D50" s="45">
        <v>41.95</v>
      </c>
      <c r="E50" s="46">
        <v>40.71</v>
      </c>
      <c r="F50" s="45">
        <v>41.63</v>
      </c>
      <c r="G50" s="45">
        <v>39.869999999999997</v>
      </c>
    </row>
    <row r="51" spans="1:9">
      <c r="C51" s="36"/>
      <c r="D51" s="36"/>
      <c r="E51" s="37"/>
      <c r="F51" s="36"/>
      <c r="G51" s="36"/>
    </row>
  </sheetData>
  <mergeCells count="11">
    <mergeCell ref="A2:A3"/>
    <mergeCell ref="B2:C3"/>
    <mergeCell ref="D2:H3"/>
    <mergeCell ref="H46:I46"/>
    <mergeCell ref="A47:B47"/>
    <mergeCell ref="H47:I47"/>
    <mergeCell ref="A48:B48"/>
    <mergeCell ref="H48:I48"/>
    <mergeCell ref="A49:B49"/>
    <mergeCell ref="H49:I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51"/>
  <sheetViews>
    <sheetView showGridLines="0" showRowColHeaders="0" view="pageBreakPreview" zoomScaleNormal="100" zoomScaleSheetLayoutView="100" workbookViewId="0">
      <selection activeCell="G49" sqref="G49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81" t="s">
        <v>12</v>
      </c>
      <c r="B2" s="83" t="s">
        <v>5</v>
      </c>
      <c r="C2" s="84"/>
      <c r="D2" s="87" t="s">
        <v>7</v>
      </c>
      <c r="E2" s="88"/>
      <c r="F2" s="88"/>
      <c r="G2" s="88"/>
      <c r="H2" s="89"/>
      <c r="J2" s="11"/>
      <c r="K2" s="11"/>
    </row>
    <row r="3" spans="1:19" ht="15" customHeight="1" thickBot="1">
      <c r="A3" s="82"/>
      <c r="B3" s="85"/>
      <c r="C3" s="86"/>
      <c r="D3" s="90"/>
      <c r="E3" s="91"/>
      <c r="F3" s="91"/>
      <c r="G3" s="91"/>
      <c r="H3" s="92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1"/>
      <c r="I46" s="71"/>
    </row>
    <row r="47" spans="1:19">
      <c r="A47" s="76" t="s">
        <v>59</v>
      </c>
      <c r="B47" s="77"/>
      <c r="C47" s="40">
        <v>840</v>
      </c>
      <c r="D47" s="40">
        <v>1064</v>
      </c>
      <c r="E47" s="40">
        <v>1483</v>
      </c>
      <c r="F47" s="41">
        <v>1783</v>
      </c>
      <c r="G47" s="41">
        <v>1976</v>
      </c>
      <c r="H47" s="71" t="s">
        <v>22</v>
      </c>
      <c r="I47" s="71"/>
    </row>
    <row r="48" spans="1:19" ht="14.25" thickBot="1">
      <c r="A48" s="76" t="s">
        <v>31</v>
      </c>
      <c r="B48" s="77"/>
      <c r="C48" s="40">
        <v>2260</v>
      </c>
      <c r="D48" s="40">
        <v>2640</v>
      </c>
      <c r="E48" s="40">
        <v>3452</v>
      </c>
      <c r="F48" s="41">
        <v>3858</v>
      </c>
      <c r="G48" s="41">
        <v>4188</v>
      </c>
      <c r="H48" s="71" t="s">
        <v>21</v>
      </c>
      <c r="I48" s="71"/>
    </row>
    <row r="49" spans="1:9" ht="14.25" thickBot="1">
      <c r="A49" s="72" t="s">
        <v>64</v>
      </c>
      <c r="B49" s="73"/>
      <c r="C49" s="48">
        <f>C47/C48*100</f>
        <v>37.168141592920357</v>
      </c>
      <c r="D49" s="48">
        <f>D47/D48*100</f>
        <v>40.303030303030305</v>
      </c>
      <c r="E49" s="49">
        <f>E47/E48*100</f>
        <v>42.960602549246815</v>
      </c>
      <c r="F49" s="48">
        <f>F47/F48*100</f>
        <v>46.215655780196997</v>
      </c>
      <c r="G49" s="50">
        <f>G47/G48*100</f>
        <v>47.182425978987588</v>
      </c>
      <c r="H49" s="74"/>
      <c r="I49" s="71"/>
    </row>
    <row r="50" spans="1:9">
      <c r="A50" s="75" t="s">
        <v>63</v>
      </c>
      <c r="B50" s="75"/>
      <c r="C50" s="45">
        <v>65.739999999999995</v>
      </c>
      <c r="D50" s="45">
        <v>64.459999999999994</v>
      </c>
      <c r="E50" s="46">
        <v>63.45</v>
      </c>
      <c r="F50" s="45">
        <v>66.33</v>
      </c>
      <c r="G50" s="45">
        <v>61.37</v>
      </c>
    </row>
    <row r="51" spans="1:9">
      <c r="C51" s="36"/>
      <c r="D51" s="36"/>
      <c r="E51" s="37"/>
      <c r="F51" s="36"/>
      <c r="G51" s="36"/>
    </row>
  </sheetData>
  <mergeCells count="11">
    <mergeCell ref="A2:A3"/>
    <mergeCell ref="B2:C3"/>
    <mergeCell ref="D2:H3"/>
    <mergeCell ref="H46:I46"/>
    <mergeCell ref="A47:B47"/>
    <mergeCell ref="H47:I47"/>
    <mergeCell ref="A48:B48"/>
    <mergeCell ref="H48:I48"/>
    <mergeCell ref="A49:B49"/>
    <mergeCell ref="H49:I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T44"/>
  <sheetViews>
    <sheetView showGridLines="0" showRowColHeaders="0" tabSelected="1" view="pageBreakPreview" zoomScaleNormal="100" zoomScaleSheetLayoutView="100" workbookViewId="0">
      <selection activeCell="C2" sqref="C2"/>
    </sheetView>
  </sheetViews>
  <sheetFormatPr defaultRowHeight="13.5"/>
  <cols>
    <col min="1" max="20" width="12.5" style="9" customWidth="1"/>
    <col min="21" max="16384" width="9" style="9"/>
  </cols>
  <sheetData>
    <row r="1" spans="1:7" ht="13.5" customHeight="1">
      <c r="A1" s="100" t="s">
        <v>61</v>
      </c>
      <c r="B1" s="100"/>
      <c r="D1" s="101" t="s">
        <v>62</v>
      </c>
      <c r="E1" s="103" t="s">
        <v>68</v>
      </c>
      <c r="F1" s="103"/>
      <c r="G1" s="68"/>
    </row>
    <row r="2" spans="1:7" ht="13.5" customHeight="1" thickBot="1">
      <c r="A2" s="100"/>
      <c r="B2" s="100"/>
      <c r="C2" s="66"/>
      <c r="D2" s="102"/>
      <c r="E2" s="104"/>
      <c r="F2" s="104"/>
      <c r="G2" s="68"/>
    </row>
    <row r="3" spans="1:7" ht="14.25" thickTop="1">
      <c r="A3" s="64"/>
      <c r="B3" s="64"/>
      <c r="C3" s="65"/>
      <c r="D3" s="64"/>
      <c r="E3" s="64"/>
      <c r="F3" s="64"/>
    </row>
    <row r="4" spans="1:7">
      <c r="A4" s="64"/>
      <c r="B4" s="64"/>
      <c r="C4" s="65"/>
      <c r="D4" s="64"/>
      <c r="E4" s="64"/>
      <c r="F4" s="64"/>
    </row>
    <row r="25" spans="16:20">
      <c r="P25" s="39"/>
      <c r="Q25" s="39"/>
      <c r="R25" s="39"/>
      <c r="S25" s="39"/>
      <c r="T25" s="39"/>
    </row>
    <row r="26" spans="16:20">
      <c r="P26" s="39"/>
      <c r="Q26" s="39"/>
      <c r="R26" s="39"/>
      <c r="S26" s="39"/>
      <c r="T26" s="39"/>
    </row>
    <row r="27" spans="16:20">
      <c r="P27" s="39"/>
      <c r="Q27" s="39"/>
      <c r="R27" s="39"/>
      <c r="S27" s="39"/>
      <c r="T27" s="39"/>
    </row>
    <row r="28" spans="16:20">
      <c r="P28" s="39"/>
      <c r="Q28" s="39"/>
      <c r="R28" s="39"/>
      <c r="S28" s="39"/>
      <c r="T28" s="39"/>
    </row>
    <row r="29" spans="16:20">
      <c r="P29" s="39"/>
      <c r="Q29" s="39"/>
      <c r="R29" s="39"/>
      <c r="S29" s="39"/>
      <c r="T29" s="39"/>
    </row>
    <row r="30" spans="16:20">
      <c r="P30" s="39"/>
      <c r="Q30" s="39"/>
      <c r="R30" s="39"/>
      <c r="S30" s="39"/>
      <c r="T30" s="39"/>
    </row>
    <row r="31" spans="16:20">
      <c r="P31" s="39"/>
      <c r="Q31" s="39"/>
      <c r="R31" s="39"/>
      <c r="S31" s="39"/>
      <c r="T31" s="39"/>
    </row>
    <row r="32" spans="16:20">
      <c r="P32" s="39"/>
      <c r="Q32" s="39"/>
      <c r="R32" s="39"/>
      <c r="S32" s="39"/>
      <c r="T32" s="39"/>
    </row>
    <row r="33" spans="16:20">
      <c r="P33" s="39"/>
      <c r="Q33" s="39"/>
      <c r="R33" s="39"/>
      <c r="S33" s="39"/>
      <c r="T33" s="39"/>
    </row>
    <row r="34" spans="16:20">
      <c r="P34" s="39"/>
      <c r="Q34" s="39"/>
      <c r="R34" s="39"/>
      <c r="S34" s="39"/>
      <c r="T34" s="39"/>
    </row>
    <row r="35" spans="16:20">
      <c r="P35" s="39"/>
      <c r="Q35" s="39"/>
      <c r="R35" s="39"/>
      <c r="S35" s="39"/>
      <c r="T35" s="39"/>
    </row>
    <row r="36" spans="16:20">
      <c r="P36" s="39"/>
      <c r="Q36" s="39"/>
      <c r="R36" s="39"/>
      <c r="S36" s="39"/>
      <c r="T36" s="39"/>
    </row>
    <row r="37" spans="16:20">
      <c r="P37" s="39"/>
      <c r="Q37" s="39"/>
      <c r="R37" s="39"/>
      <c r="S37" s="39"/>
      <c r="T37" s="39"/>
    </row>
    <row r="38" spans="16:20">
      <c r="P38" s="39"/>
      <c r="Q38" s="39"/>
      <c r="R38" s="39"/>
      <c r="S38" s="39"/>
      <c r="T38" s="39"/>
    </row>
    <row r="39" spans="16:20">
      <c r="P39" s="39"/>
      <c r="Q39" s="39"/>
      <c r="R39" s="39"/>
      <c r="S39" s="39"/>
      <c r="T39" s="39"/>
    </row>
    <row r="40" spans="16:20">
      <c r="P40" s="39"/>
      <c r="Q40" s="39"/>
      <c r="R40" s="39"/>
      <c r="S40" s="39"/>
      <c r="T40" s="39"/>
    </row>
    <row r="41" spans="16:20">
      <c r="P41" s="39"/>
      <c r="Q41" s="39"/>
      <c r="R41" s="39"/>
      <c r="S41" s="39"/>
      <c r="T41" s="39"/>
    </row>
    <row r="42" spans="16:20">
      <c r="P42" s="39"/>
      <c r="Q42" s="39"/>
      <c r="R42" s="39"/>
      <c r="S42" s="39"/>
      <c r="T42" s="39"/>
    </row>
    <row r="43" spans="16:20">
      <c r="P43" s="39"/>
      <c r="Q43" s="39"/>
      <c r="R43" s="39"/>
      <c r="S43" s="39"/>
      <c r="T43" s="39"/>
    </row>
    <row r="44" spans="16:20">
      <c r="P44" s="39"/>
      <c r="Q44" s="39"/>
      <c r="R44" s="39"/>
      <c r="S44" s="39"/>
      <c r="T44" s="39"/>
    </row>
  </sheetData>
  <mergeCells count="3">
    <mergeCell ref="A1:B2"/>
    <mergeCell ref="D1:D2"/>
    <mergeCell ref="E1:F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2017-02-13T04:08:14Z</cp:lastPrinted>
  <dcterms:created xsi:type="dcterms:W3CDTF">2016-09-13T07:43:47Z</dcterms:created>
  <dcterms:modified xsi:type="dcterms:W3CDTF">2017-03-24T02:41:14Z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