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 activeTab="6"/>
  </bookViews>
  <sheets>
    <sheet name="1-①収益的収支比率" sheetId="15" r:id="rId1"/>
    <sheet name="1-④企業債残高対事業規模比率" sheetId="16" r:id="rId2"/>
    <sheet name="1-⑤経費回収率" sheetId="14" r:id="rId3"/>
    <sheet name="1-⑥汚水処理原価" sheetId="13" r:id="rId4"/>
    <sheet name="1-⑦施設利用率" sheetId="12" r:id="rId5"/>
    <sheet name="1-⑧水洗化率" sheetId="10" r:id="rId6"/>
    <sheet name="まとめ" sheetId="11" r:id="rId7"/>
  </sheets>
  <definedNames>
    <definedName name="_xlnm.Print_Area" localSheetId="0">'1-①収益的収支比率'!$A$1:$S$43</definedName>
    <definedName name="_xlnm.Print_Area" localSheetId="1">'1-④企業債残高対事業規模比率'!$A$1:$S$43</definedName>
    <definedName name="_xlnm.Print_Area" localSheetId="2">'1-⑤経費回収率'!$A$1:$S$43</definedName>
    <definedName name="_xlnm.Print_Area" localSheetId="3">'1-⑥汚水処理原価'!$A$1:$S$44</definedName>
    <definedName name="_xlnm.Print_Area" localSheetId="4">'1-⑦施設利用率'!$A$1:$S$43</definedName>
    <definedName name="_xlnm.Print_Area" localSheetId="5">'1-⑧水洗化率'!$A$1:$S$43</definedName>
    <definedName name="_xlnm.Print_Area" localSheetId="6">まとめ!$A$1:$P$48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G49" i="16" l="1"/>
  <c r="E52" i="13" l="1"/>
  <c r="G51" i="14" l="1"/>
  <c r="F51" i="14"/>
  <c r="E51" i="14"/>
  <c r="D51" i="14"/>
  <c r="C51" i="14"/>
  <c r="C50" i="13" l="1"/>
  <c r="C47" i="13" s="1"/>
  <c r="D50" i="13"/>
  <c r="D47" i="13" s="1"/>
  <c r="E50" i="13"/>
  <c r="E47" i="13" s="1"/>
  <c r="F50" i="13"/>
  <c r="F47" i="13" s="1"/>
  <c r="G50" i="13"/>
  <c r="G47" i="13" s="1"/>
  <c r="D60" i="16" l="1"/>
  <c r="E60" i="16"/>
  <c r="F60" i="16"/>
  <c r="G60" i="16"/>
  <c r="D54" i="16"/>
  <c r="E54" i="16"/>
  <c r="F54" i="16"/>
  <c r="D49" i="16"/>
  <c r="D47" i="16" s="1"/>
  <c r="E49" i="16"/>
  <c r="E47" i="16" s="1"/>
  <c r="F49" i="16"/>
  <c r="D59" i="16"/>
  <c r="E59" i="16"/>
  <c r="F59" i="16"/>
  <c r="G59" i="16"/>
  <c r="F47" i="16"/>
  <c r="C50" i="16"/>
  <c r="C59" i="16" s="1"/>
  <c r="C49" i="16" s="1"/>
  <c r="D50" i="16"/>
  <c r="E50" i="16"/>
  <c r="F50" i="16"/>
  <c r="G47" i="16"/>
  <c r="G54" i="16" s="1"/>
  <c r="G50" i="16"/>
  <c r="C50" i="15"/>
  <c r="C55" i="15"/>
  <c r="D50" i="15"/>
  <c r="D55" i="15" s="1"/>
  <c r="E50" i="15"/>
  <c r="E55" i="15" s="1"/>
  <c r="F50" i="15"/>
  <c r="F55" i="15" s="1"/>
  <c r="G50" i="15"/>
  <c r="G55" i="15" s="1"/>
  <c r="C52" i="14"/>
  <c r="G52" i="14"/>
  <c r="F52" i="14"/>
  <c r="E52" i="14"/>
  <c r="D52" i="14"/>
  <c r="C49" i="10"/>
  <c r="D49" i="10"/>
  <c r="E49" i="10"/>
  <c r="F49" i="10"/>
  <c r="G49" i="10"/>
  <c r="C49" i="12"/>
  <c r="D49" i="12"/>
  <c r="E49" i="12"/>
  <c r="F49" i="12"/>
  <c r="G49" i="12"/>
  <c r="G52" i="13"/>
  <c r="C52" i="13"/>
  <c r="D52" i="13"/>
  <c r="F52" i="13"/>
  <c r="C60" i="16" l="1"/>
  <c r="C47" i="16"/>
  <c r="C54" i="16" s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sharedStrings.xml><?xml version="1.0" encoding="utf-8"?>
<sst xmlns="http://schemas.openxmlformats.org/spreadsheetml/2006/main" count="123" uniqueCount="77">
  <si>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</si>
  <si>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</si>
  <si>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</si>
  <si>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</si>
  <si>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</si>
  <si>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</si>
  <si>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</si>
  <si>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</si>
  <si>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営業収益</t>
    <rPh sb="0" eb="2">
      <t>エイギョウ</t>
    </rPh>
    <rPh sb="2" eb="4">
      <t>シュウエキ</t>
    </rPh>
    <phoneticPr fontId="2"/>
  </si>
  <si>
    <t>総収益</t>
    <rPh sb="0" eb="3">
      <t>ソウシュウエキ</t>
    </rPh>
    <phoneticPr fontId="2"/>
  </si>
  <si>
    <t>下水道使用料</t>
    <rPh sb="0" eb="3">
      <t>ゲスイドウ</t>
    </rPh>
    <rPh sb="3" eb="6">
      <t>シヨウリョウ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</si>
  <si>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</si>
  <si>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1-⑧</t>
    <phoneticPr fontId="2"/>
  </si>
  <si>
    <t>H24</t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</si>
  <si>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</si>
  <si>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</si>
  <si>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</si>
  <si>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</si>
  <si>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</si>
  <si>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H23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</si>
  <si>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</si>
  <si>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</si>
  <si>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</si>
  <si>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</si>
  <si>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</si>
  <si>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</si>
  <si>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</si>
  <si>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</si>
  <si>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</si>
  <si>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</si>
  <si>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</si>
  <si>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</si>
  <si>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</si>
  <si>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</si>
  <si>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</si>
  <si>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</si>
  <si>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</si>
  <si>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</si>
  <si>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</si>
  <si>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</si>
  <si>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</si>
  <si>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</si>
  <si>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</si>
  <si>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</si>
  <si>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</si>
  <si>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</si>
  <si>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</si>
  <si>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</si>
  <si>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</si>
  <si>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</si>
  <si>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</si>
  <si>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</si>
  <si>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</si>
  <si>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</si>
  <si>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</si>
  <si>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</si>
  <si>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</si>
  <si>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</si>
  <si>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</si>
  <si>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</si>
  <si>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</si>
  <si>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</si>
  <si>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</si>
  <si>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</si>
  <si>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</si>
  <si>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</si>
  <si>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</si>
  <si>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</si>
  <si>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32表1行16列</t>
    <phoneticPr fontId="2"/>
  </si>
  <si>
    <t>32表2行16列</t>
    <rPh sb="7" eb="8">
      <t>レツ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</si>
  <si>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</si>
  <si>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</si>
  <si>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</si>
  <si>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</si>
  <si>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</si>
  <si>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26表1行13列</t>
  </si>
  <si>
    <t>26表1行17列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</si>
</sst>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0" fontId="10" fillId="0" borderId="0" xfId="0" applyFont="1" applyFill="1">
      <alignment vertical="center"/>
    </xf>
    <xf numFmtId="38" fontId="0" fillId="0" borderId="5" xfId="1" applyFont="1" applyBorder="1" applyAlignment="1">
      <alignment vertical="center"/>
    </xf>
    <xf numFmtId="38" fontId="0" fillId="0" borderId="5" xfId="1" applyFont="1" applyBorder="1">
      <alignment vertical="center"/>
    </xf>
    <xf numFmtId="176" fontId="0" fillId="0" borderId="21" xfId="2" applyNumberFormat="1" applyFont="1" applyBorder="1">
      <alignment vertical="center"/>
    </xf>
    <xf numFmtId="176" fontId="0" fillId="0" borderId="23" xfId="2" applyNumberFormat="1" applyFont="1" applyBorder="1">
      <alignment vertical="center"/>
    </xf>
    <xf numFmtId="176" fontId="0" fillId="0" borderId="24" xfId="2" applyNumberFormat="1" applyFont="1" applyBorder="1">
      <alignment vertical="center"/>
    </xf>
    <xf numFmtId="38" fontId="0" fillId="0" borderId="0" xfId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21" xfId="1" applyFont="1" applyBorder="1">
      <alignment vertical="center"/>
    </xf>
    <xf numFmtId="40" fontId="0" fillId="0" borderId="21" xfId="1" applyNumberFormat="1" applyFont="1" applyBorder="1">
      <alignment vertical="center"/>
    </xf>
    <xf numFmtId="40" fontId="0" fillId="0" borderId="23" xfId="1" applyNumberFormat="1" applyFont="1" applyBorder="1">
      <alignment vertical="center"/>
    </xf>
    <xf numFmtId="40" fontId="0" fillId="0" borderId="24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0" xfId="1" applyFont="1" applyBorder="1" applyAlignment="1">
      <alignment vertical="center"/>
    </xf>
    <xf numFmtId="38" fontId="0" fillId="0" borderId="30" xfId="1" applyFont="1" applyBorder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'1-①収益的収支比率'!$A$49:$B$49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47649</c:v>
                </c:pt>
                <c:pt idx="1">
                  <c:v>47182</c:v>
                </c:pt>
                <c:pt idx="2">
                  <c:v>46651</c:v>
                </c:pt>
                <c:pt idx="3">
                  <c:v>46083</c:v>
                </c:pt>
                <c:pt idx="4">
                  <c:v>44398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'1-①収益的収支比率'!$A$48:$B$48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'1-①収益的収支比率'!$C$48:$G$48</c:f>
              <c:numCache>
                <c:formatCode>#,##0_);[Red]\(#,##0\)</c:formatCode>
                <c:ptCount val="5"/>
                <c:pt idx="0">
                  <c:v>7957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55606</c:v>
                </c:pt>
                <c:pt idx="1">
                  <c:v>54989</c:v>
                </c:pt>
                <c:pt idx="2">
                  <c:v>54506</c:v>
                </c:pt>
                <c:pt idx="3">
                  <c:v>54206</c:v>
                </c:pt>
                <c:pt idx="4">
                  <c:v>52716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44992"/>
        <c:axId val="39046528"/>
      </c:barChart>
      <c:catAx>
        <c:axId val="39044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46528"/>
        <c:crosses val="autoZero"/>
        <c:auto val="1"/>
        <c:lblAlgn val="ctr"/>
        <c:lblOffset val="100"/>
        <c:noMultiLvlLbl val="0"/>
      </c:catAx>
      <c:valAx>
        <c:axId val="39046528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02108626795982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044992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'1-⑥汚水処理原価'!$A$50:$B$50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14248.800000000001</c:v>
                </c:pt>
                <c:pt idx="1">
                  <c:v>14548</c:v>
                </c:pt>
                <c:pt idx="2">
                  <c:v>14874.800000000001</c:v>
                </c:pt>
                <c:pt idx="3">
                  <c:v>15210</c:v>
                </c:pt>
                <c:pt idx="4">
                  <c:v>15033.6</c:v>
                </c:pt>
              </c:numCache>
            </c:numRef>
          </c:val>
        </c:ser>
        <c:ser>
          <c:idx val="0"/>
          <c:order val="1"/>
          <c:tx>
            <c:strRef>
              <c:f>'1-⑥汚水処理原価'!$A$48:$B$48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'1-⑥汚水処理原価'!$C$48:$G$48</c:f>
              <c:numCache>
                <c:formatCode>#,##0_);[Red]\(#,##0\)</c:formatCode>
                <c:ptCount val="5"/>
                <c:pt idx="0">
                  <c:v>18473</c:v>
                </c:pt>
                <c:pt idx="1">
                  <c:v>18243</c:v>
                </c:pt>
                <c:pt idx="2">
                  <c:v>18125</c:v>
                </c:pt>
                <c:pt idx="3">
                  <c:v>18203</c:v>
                </c:pt>
                <c:pt idx="4">
                  <c:v>17875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32721.800000000003</c:v>
                </c:pt>
                <c:pt idx="1">
                  <c:v>32791</c:v>
                </c:pt>
                <c:pt idx="2">
                  <c:v>32999.800000000003</c:v>
                </c:pt>
                <c:pt idx="3">
                  <c:v>33413</c:v>
                </c:pt>
                <c:pt idx="4">
                  <c:v>32908.6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524608"/>
        <c:axId val="79526144"/>
      </c:barChart>
      <c:catAx>
        <c:axId val="79524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79526144"/>
        <c:crosses val="autoZero"/>
        <c:auto val="1"/>
        <c:lblAlgn val="ctr"/>
        <c:lblOffset val="100"/>
        <c:noMultiLvlLbl val="0"/>
      </c:catAx>
      <c:valAx>
        <c:axId val="79526144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2587570938659408E-2"/>
              <c:y val="8.082010558006427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79524608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48862</c:v>
                </c:pt>
                <c:pt idx="1">
                  <c:v>47706</c:v>
                </c:pt>
                <c:pt idx="2">
                  <c:v>48437</c:v>
                </c:pt>
                <c:pt idx="3">
                  <c:v>47554</c:v>
                </c:pt>
                <c:pt idx="4">
                  <c:v>48106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48032"/>
        <c:axId val="88749568"/>
      </c:barChart>
      <c:catAx>
        <c:axId val="88748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8749568"/>
        <c:crosses val="autoZero"/>
        <c:auto val="1"/>
        <c:lblAlgn val="ctr"/>
        <c:lblOffset val="100"/>
        <c:noMultiLvlLbl val="0"/>
      </c:catAx>
      <c:valAx>
        <c:axId val="88749568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6443780088986201E-2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748032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32721.800000000003</c:v>
                </c:pt>
                <c:pt idx="1">
                  <c:v>32791</c:v>
                </c:pt>
                <c:pt idx="2">
                  <c:v>32999.800000000003</c:v>
                </c:pt>
                <c:pt idx="3">
                  <c:v>33413</c:v>
                </c:pt>
                <c:pt idx="4">
                  <c:v>32908.6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48862</c:v>
                </c:pt>
                <c:pt idx="1">
                  <c:v>47706</c:v>
                </c:pt>
                <c:pt idx="2">
                  <c:v>48437</c:v>
                </c:pt>
                <c:pt idx="3">
                  <c:v>47554</c:v>
                </c:pt>
                <c:pt idx="4">
                  <c:v>48106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66720"/>
        <c:axId val="88772992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669.67786828210058</c:v>
                </c:pt>
                <c:pt idx="1">
                  <c:v>687.35588814824132</c:v>
                </c:pt>
                <c:pt idx="2">
                  <c:v>681.30322625265819</c:v>
                </c:pt>
                <c:pt idx="3">
                  <c:v>702.63279639988218</c:v>
                </c:pt>
                <c:pt idx="4">
                  <c:v>684.08514530412003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348.41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76704"/>
        <c:axId val="88774912"/>
      </c:lineChart>
      <c:catAx>
        <c:axId val="88766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88772992"/>
        <c:crosses val="autoZero"/>
        <c:auto val="1"/>
        <c:lblAlgn val="ctr"/>
        <c:lblOffset val="100"/>
        <c:noMultiLvlLbl val="0"/>
      </c:catAx>
      <c:valAx>
        <c:axId val="88772992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6.7057273860579511E-2"/>
              <c:y val="5.54908253394829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766720"/>
        <c:crosses val="autoZero"/>
        <c:crossBetween val="between"/>
        <c:majorUnit val="5000"/>
      </c:valAx>
      <c:valAx>
        <c:axId val="88774912"/>
        <c:scaling>
          <c:orientation val="minMax"/>
          <c:max val="750"/>
          <c:min val="250"/>
        </c:scaling>
        <c:delete val="0"/>
        <c:axPos val="r"/>
        <c:numFmt formatCode="0.00_ " sourceLinked="1"/>
        <c:majorTickMark val="out"/>
        <c:minorTickMark val="none"/>
        <c:tickLblPos val="nextTo"/>
        <c:crossAx val="88776704"/>
        <c:crosses val="max"/>
        <c:crossBetween val="between"/>
        <c:majorUnit val="100"/>
      </c:valAx>
      <c:catAx>
        <c:axId val="88776704"/>
        <c:scaling>
          <c:orientation val="minMax"/>
        </c:scaling>
        <c:delete val="1"/>
        <c:axPos val="b"/>
        <c:majorTickMark val="out"/>
        <c:minorTickMark val="none"/>
        <c:tickLblPos val="nextTo"/>
        <c:crossAx val="88774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General</c:formatCode>
                <c:ptCount val="5"/>
                <c:pt idx="0">
                  <c:v>134</c:v>
                </c:pt>
                <c:pt idx="1">
                  <c:v>131</c:v>
                </c:pt>
                <c:pt idx="2">
                  <c:v>134</c:v>
                </c:pt>
                <c:pt idx="3">
                  <c:v>130</c:v>
                </c:pt>
                <c:pt idx="4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67424"/>
        <c:axId val="88981504"/>
      </c:barChart>
      <c:catAx>
        <c:axId val="88967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8981504"/>
        <c:crosses val="autoZero"/>
        <c:auto val="1"/>
        <c:lblAlgn val="ctr"/>
        <c:lblOffset val="100"/>
        <c:noMultiLvlLbl val="0"/>
      </c:catAx>
      <c:valAx>
        <c:axId val="88981504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6915612821"/>
              <c:y val="8.85023951201129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896742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07456"/>
        <c:axId val="90708992"/>
      </c:barChart>
      <c:catAx>
        <c:axId val="90707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0708992"/>
        <c:crosses val="autoZero"/>
        <c:auto val="1"/>
        <c:lblAlgn val="ctr"/>
        <c:lblOffset val="100"/>
        <c:noMultiLvlLbl val="0"/>
      </c:catAx>
      <c:valAx>
        <c:axId val="90708992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9313655311802604E-2"/>
              <c:y val="6.95809041568918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0707456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General</c:formatCode>
                <c:ptCount val="5"/>
                <c:pt idx="0">
                  <c:v>134</c:v>
                </c:pt>
                <c:pt idx="1">
                  <c:v>131</c:v>
                </c:pt>
                <c:pt idx="2">
                  <c:v>134</c:v>
                </c:pt>
                <c:pt idx="3">
                  <c:v>130</c:v>
                </c:pt>
                <c:pt idx="4">
                  <c:v>132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42784"/>
        <c:axId val="90744704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56.06694560669456</c:v>
                </c:pt>
                <c:pt idx="1">
                  <c:v>54.811715481171554</c:v>
                </c:pt>
                <c:pt idx="2">
                  <c:v>56.06694560669456</c:v>
                </c:pt>
                <c:pt idx="3">
                  <c:v>54.39330543933054</c:v>
                </c:pt>
                <c:pt idx="4">
                  <c:v>55.230125523012553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46.85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8416"/>
        <c:axId val="90746880"/>
      </c:lineChart>
      <c:catAx>
        <c:axId val="90742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0744704"/>
        <c:crosses val="autoZero"/>
        <c:auto val="1"/>
        <c:lblAlgn val="ctr"/>
        <c:lblOffset val="100"/>
        <c:noMultiLvlLbl val="0"/>
      </c:catAx>
      <c:valAx>
        <c:axId val="90744704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324182502550475"/>
              <c:y val="6.439951130830250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0742784"/>
        <c:crosses val="autoZero"/>
        <c:crossBetween val="between"/>
        <c:majorUnit val="50"/>
      </c:valAx>
      <c:valAx>
        <c:axId val="90746880"/>
        <c:scaling>
          <c:orientation val="minMax"/>
          <c:max val="60"/>
          <c:min val="4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748416"/>
        <c:crosses val="max"/>
        <c:crossBetween val="between"/>
        <c:majorUnit val="5"/>
      </c:valAx>
      <c:catAx>
        <c:axId val="9074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907468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General</c:formatCode>
                <c:ptCount val="5"/>
                <c:pt idx="0">
                  <c:v>486</c:v>
                </c:pt>
                <c:pt idx="1">
                  <c:v>483</c:v>
                </c:pt>
                <c:pt idx="2">
                  <c:v>481</c:v>
                </c:pt>
                <c:pt idx="3">
                  <c:v>488</c:v>
                </c:pt>
                <c:pt idx="4">
                  <c:v>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02528"/>
        <c:axId val="90904064"/>
      </c:barChart>
      <c:catAx>
        <c:axId val="90902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04064"/>
        <c:crosses val="autoZero"/>
        <c:auto val="1"/>
        <c:lblAlgn val="ctr"/>
        <c:lblOffset val="100"/>
        <c:noMultiLvlLbl val="0"/>
      </c:catAx>
      <c:valAx>
        <c:axId val="90904064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7814906826486263"/>
              <c:y val="6.545552649996702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090252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General</c:formatCode>
                <c:ptCount val="5"/>
                <c:pt idx="0">
                  <c:v>598</c:v>
                </c:pt>
                <c:pt idx="1">
                  <c:v>571</c:v>
                </c:pt>
                <c:pt idx="2">
                  <c:v>568</c:v>
                </c:pt>
                <c:pt idx="3">
                  <c:v>566</c:v>
                </c:pt>
                <c:pt idx="4">
                  <c:v>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26080"/>
        <c:axId val="90927872"/>
      </c:barChart>
      <c:catAx>
        <c:axId val="90926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27872"/>
        <c:crosses val="autoZero"/>
        <c:auto val="1"/>
        <c:lblAlgn val="ctr"/>
        <c:lblOffset val="100"/>
        <c:noMultiLvlLbl val="0"/>
      </c:catAx>
      <c:valAx>
        <c:axId val="90927872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2586148656551621"/>
              <c:y val="7.744717750989091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0926080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General</c:formatCode>
                <c:ptCount val="5"/>
                <c:pt idx="0">
                  <c:v>486</c:v>
                </c:pt>
                <c:pt idx="1">
                  <c:v>483</c:v>
                </c:pt>
                <c:pt idx="2">
                  <c:v>481</c:v>
                </c:pt>
                <c:pt idx="3">
                  <c:v>488</c:v>
                </c:pt>
                <c:pt idx="4">
                  <c:v>490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General</c:formatCode>
                <c:ptCount val="5"/>
                <c:pt idx="0">
                  <c:v>598</c:v>
                </c:pt>
                <c:pt idx="1">
                  <c:v>571</c:v>
                </c:pt>
                <c:pt idx="2">
                  <c:v>568</c:v>
                </c:pt>
                <c:pt idx="3">
                  <c:v>566</c:v>
                </c:pt>
                <c:pt idx="4">
                  <c:v>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49120"/>
        <c:axId val="90951040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81.27090301003345</c:v>
                </c:pt>
                <c:pt idx="1">
                  <c:v>84.588441330998251</c:v>
                </c:pt>
                <c:pt idx="2">
                  <c:v>84.683098591549296</c:v>
                </c:pt>
                <c:pt idx="3">
                  <c:v>86.219081272084807</c:v>
                </c:pt>
                <c:pt idx="4">
                  <c:v>86.267605633802816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73.78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54752"/>
        <c:axId val="90953216"/>
      </c:lineChart>
      <c:catAx>
        <c:axId val="90949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51040"/>
        <c:crosses val="autoZero"/>
        <c:auto val="1"/>
        <c:lblAlgn val="ctr"/>
        <c:lblOffset val="100"/>
        <c:noMultiLvlLbl val="0"/>
      </c:catAx>
      <c:valAx>
        <c:axId val="90951040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5669522100243297"/>
              <c:y val="6.439957825784598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0949120"/>
        <c:crosses val="autoZero"/>
        <c:crossBetween val="between"/>
        <c:majorUnit val="100"/>
      </c:valAx>
      <c:valAx>
        <c:axId val="90953216"/>
        <c:scaling>
          <c:orientation val="minMax"/>
          <c:max val="9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954752"/>
        <c:crosses val="max"/>
        <c:crossBetween val="between"/>
        <c:majorUnit val="10"/>
      </c:valAx>
      <c:catAx>
        <c:axId val="9095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909532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7967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32722</c:v>
                </c:pt>
                <c:pt idx="1">
                  <c:v>32791</c:v>
                </c:pt>
                <c:pt idx="2">
                  <c:v>33000</c:v>
                </c:pt>
                <c:pt idx="3">
                  <c:v>33413</c:v>
                </c:pt>
                <c:pt idx="4">
                  <c:v>32909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39296"/>
        <c:axId val="108841216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24.347533769329502</c:v>
                </c:pt>
                <c:pt idx="1">
                  <c:v>23.808362050562653</c:v>
                </c:pt>
                <c:pt idx="2">
                  <c:v>23.803030303030305</c:v>
                </c:pt>
                <c:pt idx="3">
                  <c:v>24.310896956274505</c:v>
                </c:pt>
                <c:pt idx="4">
                  <c:v>25.275760430277433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42.13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49024"/>
        <c:axId val="108847488"/>
      </c:lineChart>
      <c:catAx>
        <c:axId val="108839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08841216"/>
        <c:crosses val="autoZero"/>
        <c:auto val="1"/>
        <c:lblAlgn val="ctr"/>
        <c:lblOffset val="100"/>
        <c:noMultiLvlLbl val="0"/>
      </c:catAx>
      <c:valAx>
        <c:axId val="108841216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08839296"/>
        <c:crosses val="autoZero"/>
        <c:crossBetween val="between"/>
        <c:majorUnit val="10000"/>
      </c:valAx>
      <c:valAx>
        <c:axId val="108847488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08849024"/>
        <c:crosses val="max"/>
        <c:crossBetween val="between"/>
        <c:majorUnit val="10"/>
      </c:valAx>
      <c:catAx>
        <c:axId val="108849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088474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'1-①収益的収支比率'!$A$54:$B$54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35622</c:v>
                </c:pt>
                <c:pt idx="1">
                  <c:v>36370</c:v>
                </c:pt>
                <c:pt idx="2">
                  <c:v>37187</c:v>
                </c:pt>
                <c:pt idx="3">
                  <c:v>38025</c:v>
                </c:pt>
                <c:pt idx="4">
                  <c:v>37584</c:v>
                </c:pt>
              </c:numCache>
            </c:numRef>
          </c:val>
        </c:ser>
        <c:ser>
          <c:idx val="4"/>
          <c:order val="1"/>
          <c:tx>
            <c:strRef>
              <c:f>'1-①収益的収支比率'!$A$53:$B$53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'1-①収益的収支比率'!$C$53:$G$53</c:f>
              <c:numCache>
                <c:formatCode>#,##0_);[Red]\(#,##0\)</c:formatCode>
                <c:ptCount val="5"/>
                <c:pt idx="0">
                  <c:v>15760</c:v>
                </c:pt>
                <c:pt idx="1">
                  <c:v>14924</c:v>
                </c:pt>
                <c:pt idx="2">
                  <c:v>14069</c:v>
                </c:pt>
                <c:pt idx="3">
                  <c:v>13188</c:v>
                </c:pt>
                <c:pt idx="4">
                  <c:v>12291</c:v>
                </c:pt>
              </c:numCache>
            </c:numRef>
          </c:val>
        </c:ser>
        <c:ser>
          <c:idx val="3"/>
          <c:order val="2"/>
          <c:tx>
            <c:strRef>
              <c:f>'1-①収益的収支比率'!$A$52:$B$52</c:f>
              <c:strCache>
                <c:ptCount val="1"/>
                <c:pt idx="0">
                  <c:v>営業費用</c:v>
                </c:pt>
              </c:strCache>
            </c:strRef>
          </c:tx>
          <c:invertIfNegative val="0"/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18473</c:v>
                </c:pt>
                <c:pt idx="1">
                  <c:v>18243</c:v>
                </c:pt>
                <c:pt idx="2">
                  <c:v>18125</c:v>
                </c:pt>
                <c:pt idx="3">
                  <c:v>18203</c:v>
                </c:pt>
                <c:pt idx="4">
                  <c:v>17875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69855</c:v>
                </c:pt>
                <c:pt idx="1">
                  <c:v>69537</c:v>
                </c:pt>
                <c:pt idx="2">
                  <c:v>69381</c:v>
                </c:pt>
                <c:pt idx="3">
                  <c:v>69416</c:v>
                </c:pt>
                <c:pt idx="4">
                  <c:v>67750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737664"/>
        <c:axId val="90756224"/>
      </c:barChart>
      <c:catAx>
        <c:axId val="90737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90756224"/>
        <c:crosses val="autoZero"/>
        <c:auto val="1"/>
        <c:lblAlgn val="ctr"/>
        <c:lblOffset val="100"/>
        <c:noMultiLvlLbl val="0"/>
      </c:catAx>
      <c:valAx>
        <c:axId val="90756224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7.5950613125231006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737664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General</c:formatCode>
                <c:ptCount val="5"/>
                <c:pt idx="0">
                  <c:v>486</c:v>
                </c:pt>
                <c:pt idx="1">
                  <c:v>483</c:v>
                </c:pt>
                <c:pt idx="2">
                  <c:v>481</c:v>
                </c:pt>
                <c:pt idx="3">
                  <c:v>488</c:v>
                </c:pt>
                <c:pt idx="4">
                  <c:v>490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General</c:formatCode>
                <c:ptCount val="5"/>
                <c:pt idx="0">
                  <c:v>598</c:v>
                </c:pt>
                <c:pt idx="1">
                  <c:v>571</c:v>
                </c:pt>
                <c:pt idx="2">
                  <c:v>568</c:v>
                </c:pt>
                <c:pt idx="3">
                  <c:v>566</c:v>
                </c:pt>
                <c:pt idx="4">
                  <c:v>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73504"/>
        <c:axId val="110396160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81.27090301003345</c:v>
                </c:pt>
                <c:pt idx="1">
                  <c:v>84.588441330998251</c:v>
                </c:pt>
                <c:pt idx="2">
                  <c:v>84.683098591549296</c:v>
                </c:pt>
                <c:pt idx="3">
                  <c:v>86.219081272084807</c:v>
                </c:pt>
                <c:pt idx="4">
                  <c:v>86.267605633802816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73.78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03968"/>
        <c:axId val="110398080"/>
      </c:lineChart>
      <c:catAx>
        <c:axId val="110373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396160"/>
        <c:crosses val="autoZero"/>
        <c:auto val="1"/>
        <c:lblAlgn val="ctr"/>
        <c:lblOffset val="100"/>
        <c:noMultiLvlLbl val="0"/>
      </c:catAx>
      <c:valAx>
        <c:axId val="110396160"/>
        <c:scaling>
          <c:orientation val="minMax"/>
          <c:max val="700"/>
          <c:min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20011410256410256"/>
              <c:y val="6.43994444444444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0373504"/>
        <c:crosses val="autoZero"/>
        <c:crossBetween val="between"/>
        <c:majorUnit val="100"/>
      </c:valAx>
      <c:valAx>
        <c:axId val="110398080"/>
        <c:scaling>
          <c:orientation val="minMax"/>
          <c:max val="9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0403968"/>
        <c:crosses val="max"/>
        <c:crossBetween val="between"/>
        <c:majorUnit val="5"/>
      </c:valAx>
      <c:catAx>
        <c:axId val="11040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1103980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General</c:formatCode>
                <c:ptCount val="5"/>
                <c:pt idx="0">
                  <c:v>134</c:v>
                </c:pt>
                <c:pt idx="1">
                  <c:v>131</c:v>
                </c:pt>
                <c:pt idx="2">
                  <c:v>134</c:v>
                </c:pt>
                <c:pt idx="3">
                  <c:v>130</c:v>
                </c:pt>
                <c:pt idx="4">
                  <c:v>132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15328"/>
        <c:axId val="110517248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56.06694560669456</c:v>
                </c:pt>
                <c:pt idx="1">
                  <c:v>54.811715481171554</c:v>
                </c:pt>
                <c:pt idx="2">
                  <c:v>56.06694560669456</c:v>
                </c:pt>
                <c:pt idx="3">
                  <c:v>54.39330543933054</c:v>
                </c:pt>
                <c:pt idx="4">
                  <c:v>55.230125523012553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46.85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37344"/>
        <c:axId val="110535808"/>
      </c:lineChart>
      <c:catAx>
        <c:axId val="110515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0517248"/>
        <c:crosses val="autoZero"/>
        <c:auto val="1"/>
        <c:lblAlgn val="ctr"/>
        <c:lblOffset val="100"/>
        <c:noMultiLvlLbl val="0"/>
      </c:catAx>
      <c:valAx>
        <c:axId val="110517248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8940534188034189"/>
              <c:y val="6.43994444444444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0515328"/>
        <c:crosses val="autoZero"/>
        <c:crossBetween val="between"/>
        <c:majorUnit val="100"/>
      </c:valAx>
      <c:valAx>
        <c:axId val="110535808"/>
        <c:scaling>
          <c:orientation val="minMax"/>
          <c:max val="60"/>
          <c:min val="4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0537344"/>
        <c:crosses val="max"/>
        <c:crossBetween val="between"/>
        <c:majorUnit val="5"/>
      </c:valAx>
      <c:catAx>
        <c:axId val="110537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105358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32721.800000000003</c:v>
                </c:pt>
                <c:pt idx="1">
                  <c:v>32791</c:v>
                </c:pt>
                <c:pt idx="2">
                  <c:v>32999.800000000003</c:v>
                </c:pt>
                <c:pt idx="3">
                  <c:v>33413</c:v>
                </c:pt>
                <c:pt idx="4">
                  <c:v>32908.6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48862</c:v>
                </c:pt>
                <c:pt idx="1">
                  <c:v>47706</c:v>
                </c:pt>
                <c:pt idx="2">
                  <c:v>48437</c:v>
                </c:pt>
                <c:pt idx="3">
                  <c:v>47554</c:v>
                </c:pt>
                <c:pt idx="4">
                  <c:v>48106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48704"/>
        <c:axId val="118949376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669.67786828210058</c:v>
                </c:pt>
                <c:pt idx="1">
                  <c:v>687.35588814824132</c:v>
                </c:pt>
                <c:pt idx="2">
                  <c:v>681.30322625265819</c:v>
                </c:pt>
                <c:pt idx="3">
                  <c:v>702.63279639988218</c:v>
                </c:pt>
                <c:pt idx="4">
                  <c:v>684.08514530412003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348.41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73568"/>
        <c:axId val="118951296"/>
      </c:lineChart>
      <c:catAx>
        <c:axId val="110648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8949376"/>
        <c:crosses val="autoZero"/>
        <c:auto val="1"/>
        <c:lblAlgn val="ctr"/>
        <c:lblOffset val="100"/>
        <c:noMultiLvlLbl val="0"/>
      </c:catAx>
      <c:valAx>
        <c:axId val="118949376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648704"/>
        <c:crosses val="autoZero"/>
        <c:crossBetween val="between"/>
        <c:majorUnit val="15000"/>
      </c:valAx>
      <c:valAx>
        <c:axId val="118951296"/>
        <c:scaling>
          <c:orientation val="minMax"/>
          <c:max val="8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18973568"/>
        <c:crosses val="max"/>
        <c:crossBetween val="between"/>
        <c:majorUnit val="150"/>
      </c:valAx>
      <c:catAx>
        <c:axId val="11897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189512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061728395061726"/>
          <c:y val="0.22036429420796572"/>
          <c:w val="0.53035041152263374"/>
          <c:h val="0.47935189125030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236070</c:v>
                </c:pt>
                <c:pt idx="1">
                  <c:v>170871</c:v>
                </c:pt>
                <c:pt idx="2">
                  <c:v>219014</c:v>
                </c:pt>
                <c:pt idx="3">
                  <c:v>207419</c:v>
                </c:pt>
                <c:pt idx="4">
                  <c:v>195544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7957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09920"/>
        <c:axId val="119816192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2966.8216664572074</c:v>
                </c:pt>
                <c:pt idx="1">
                  <c:v>2188.6896375048036</c:v>
                </c:pt>
                <c:pt idx="2">
                  <c:v>2788.2113303628262</c:v>
                </c:pt>
                <c:pt idx="3">
                  <c:v>2553.4777791456358</c:v>
                </c:pt>
                <c:pt idx="4">
                  <c:v>2350.8535705698487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1224.75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19648"/>
        <c:axId val="119818112"/>
      </c:lineChart>
      <c:catAx>
        <c:axId val="119809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9816192"/>
        <c:crosses val="autoZero"/>
        <c:auto val="1"/>
        <c:lblAlgn val="ctr"/>
        <c:lblOffset val="100"/>
        <c:noMultiLvlLbl val="0"/>
      </c:catAx>
      <c:valAx>
        <c:axId val="119816192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4180082304526748"/>
              <c:y val="0.1431105877134958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9809920"/>
        <c:crosses val="autoZero"/>
        <c:crossBetween val="between"/>
        <c:majorUnit val="50000"/>
      </c:valAx>
      <c:valAx>
        <c:axId val="119818112"/>
        <c:scaling>
          <c:orientation val="minMax"/>
          <c:max val="3200"/>
          <c:min val="7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9819648"/>
        <c:crosses val="max"/>
        <c:crossBetween val="between"/>
        <c:majorUnit val="500"/>
      </c:valAx>
      <c:catAx>
        <c:axId val="119819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98181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55606</c:v>
                </c:pt>
                <c:pt idx="1">
                  <c:v>54989</c:v>
                </c:pt>
                <c:pt idx="2">
                  <c:v>54506</c:v>
                </c:pt>
                <c:pt idx="3">
                  <c:v>54206</c:v>
                </c:pt>
                <c:pt idx="4">
                  <c:v>52716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69855</c:v>
                </c:pt>
                <c:pt idx="1">
                  <c:v>69537</c:v>
                </c:pt>
                <c:pt idx="2">
                  <c:v>69381</c:v>
                </c:pt>
                <c:pt idx="3">
                  <c:v>69416</c:v>
                </c:pt>
                <c:pt idx="4">
                  <c:v>67750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10592"/>
        <c:axId val="121325056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79.602032782191685</c:v>
                </c:pt>
                <c:pt idx="1">
                  <c:v>79.07876382357594</c:v>
                </c:pt>
                <c:pt idx="2">
                  <c:v>78.560412793127796</c:v>
                </c:pt>
                <c:pt idx="3">
                  <c:v>78.088625100841298</c:v>
                </c:pt>
                <c:pt idx="4">
                  <c:v>77.809594095940966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28768"/>
        <c:axId val="121326976"/>
      </c:lineChart>
      <c:catAx>
        <c:axId val="121310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1325056"/>
        <c:crosses val="autoZero"/>
        <c:auto val="1"/>
        <c:lblAlgn val="ctr"/>
        <c:lblOffset val="100"/>
        <c:noMultiLvlLbl val="0"/>
      </c:catAx>
      <c:valAx>
        <c:axId val="121325056"/>
        <c:scaling>
          <c:orientation val="minMax"/>
          <c:max val="80000"/>
          <c:min val="4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052200854700854"/>
              <c:y val="6.439953762224866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1310592"/>
        <c:crosses val="autoZero"/>
        <c:crossBetween val="between"/>
        <c:majorUnit val="10000"/>
      </c:valAx>
      <c:valAx>
        <c:axId val="121326976"/>
        <c:scaling>
          <c:orientation val="minMax"/>
          <c:max val="8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1328768"/>
        <c:crosses val="max"/>
        <c:crossBetween val="between"/>
        <c:majorUnit val="5"/>
      </c:valAx>
      <c:catAx>
        <c:axId val="12132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1213269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55606</c:v>
                </c:pt>
                <c:pt idx="1">
                  <c:v>54989</c:v>
                </c:pt>
                <c:pt idx="2">
                  <c:v>54506</c:v>
                </c:pt>
                <c:pt idx="3">
                  <c:v>54206</c:v>
                </c:pt>
                <c:pt idx="4">
                  <c:v>52716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69855</c:v>
                </c:pt>
                <c:pt idx="1">
                  <c:v>69537</c:v>
                </c:pt>
                <c:pt idx="2">
                  <c:v>69381</c:v>
                </c:pt>
                <c:pt idx="3">
                  <c:v>69416</c:v>
                </c:pt>
                <c:pt idx="4">
                  <c:v>67750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32864"/>
        <c:axId val="110663552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79.602032782191685</c:v>
                </c:pt>
                <c:pt idx="1">
                  <c:v>79.07876382357594</c:v>
                </c:pt>
                <c:pt idx="2">
                  <c:v>78.560412793127796</c:v>
                </c:pt>
                <c:pt idx="3">
                  <c:v>78.088625100841298</c:v>
                </c:pt>
                <c:pt idx="4">
                  <c:v>77.809594095940966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53056"/>
        <c:axId val="114440064"/>
      </c:lineChart>
      <c:catAx>
        <c:axId val="110532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0663552"/>
        <c:crosses val="autoZero"/>
        <c:auto val="1"/>
        <c:lblAlgn val="ctr"/>
        <c:lblOffset val="100"/>
        <c:noMultiLvlLbl val="0"/>
      </c:catAx>
      <c:valAx>
        <c:axId val="110663552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532864"/>
        <c:crosses val="autoZero"/>
        <c:crossBetween val="between"/>
        <c:majorUnit val="10000"/>
      </c:valAx>
      <c:valAx>
        <c:axId val="114440064"/>
        <c:scaling>
          <c:orientation val="minMax"/>
          <c:max val="8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9853056"/>
        <c:crosses val="max"/>
        <c:crossBetween val="between"/>
        <c:majorUnit val="5"/>
      </c:valAx>
      <c:catAx>
        <c:axId val="119853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144400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236070</c:v>
                </c:pt>
                <c:pt idx="1">
                  <c:v>170871</c:v>
                </c:pt>
                <c:pt idx="2">
                  <c:v>219014</c:v>
                </c:pt>
                <c:pt idx="3">
                  <c:v>207419</c:v>
                </c:pt>
                <c:pt idx="4">
                  <c:v>195544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'1-④企業債残高対事業規模比率'!$A$48:$B$48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'1-④企業債残高対事業規模比率'!$C$48:$G$48</c:f>
              <c:numCache>
                <c:formatCode>#,##0_);[Red]\(#,##0\)</c:formatCode>
                <c:ptCount val="5"/>
                <c:pt idx="0">
                  <c:v>638026</c:v>
                </c:pt>
                <c:pt idx="1">
                  <c:v>601656</c:v>
                </c:pt>
                <c:pt idx="2">
                  <c:v>564469</c:v>
                </c:pt>
                <c:pt idx="3">
                  <c:v>526444</c:v>
                </c:pt>
                <c:pt idx="4">
                  <c:v>488860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'1-④企業債残高対事業規模比率'!$A$49:$B$49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401956</c:v>
                </c:pt>
                <c:pt idx="1">
                  <c:v>430785</c:v>
                </c:pt>
                <c:pt idx="2">
                  <c:v>345455</c:v>
                </c:pt>
                <c:pt idx="3">
                  <c:v>319025</c:v>
                </c:pt>
                <c:pt idx="4">
                  <c:v>293316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02080"/>
        <c:axId val="120704000"/>
      </c:barChart>
      <c:catAx>
        <c:axId val="120702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704000"/>
        <c:crosses val="autoZero"/>
        <c:auto val="1"/>
        <c:lblAlgn val="ctr"/>
        <c:lblOffset val="100"/>
        <c:noMultiLvlLbl val="0"/>
      </c:catAx>
      <c:valAx>
        <c:axId val="120704000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110807004739381"/>
              <c:y val="0.10386697420021014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0702080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7957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'1-④企業債残高対事業規模比率'!$A$51:$B$51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7957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'1-④企業債残高対事業規模比率'!$A$52:$B$52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'1-④企業債残高対事業規模比率'!$A$53:$B$53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0016"/>
        <c:axId val="134833280"/>
      </c:barChart>
      <c:catAx>
        <c:axId val="125910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833280"/>
        <c:crosses val="autoZero"/>
        <c:auto val="1"/>
        <c:lblAlgn val="ctr"/>
        <c:lblOffset val="100"/>
        <c:noMultiLvlLbl val="0"/>
      </c:catAx>
      <c:valAx>
        <c:axId val="134833280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47111223396541"/>
              <c:y val="0.1089122709218869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5910016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236070</c:v>
                </c:pt>
                <c:pt idx="1">
                  <c:v>170871</c:v>
                </c:pt>
                <c:pt idx="2">
                  <c:v>219014</c:v>
                </c:pt>
                <c:pt idx="3">
                  <c:v>207419</c:v>
                </c:pt>
                <c:pt idx="4">
                  <c:v>195544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7957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58240"/>
        <c:axId val="13646016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2966.8216664572074</c:v>
                </c:pt>
                <c:pt idx="1">
                  <c:v>2188.6896375048036</c:v>
                </c:pt>
                <c:pt idx="2">
                  <c:v>2788.2113303628262</c:v>
                </c:pt>
                <c:pt idx="3">
                  <c:v>2553.4777791456358</c:v>
                </c:pt>
                <c:pt idx="4">
                  <c:v>2350.8535705698487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1224.75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16192"/>
        <c:axId val="136614272"/>
      </c:lineChart>
      <c:catAx>
        <c:axId val="136458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36460160"/>
        <c:crosses val="autoZero"/>
        <c:auto val="1"/>
        <c:lblAlgn val="ctr"/>
        <c:lblOffset val="100"/>
        <c:noMultiLvlLbl val="0"/>
      </c:catAx>
      <c:valAx>
        <c:axId val="136460160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802061966028761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6458240"/>
        <c:crosses val="autoZero"/>
        <c:crossBetween val="between"/>
        <c:majorUnit val="100000"/>
      </c:valAx>
      <c:valAx>
        <c:axId val="136614272"/>
        <c:scaling>
          <c:orientation val="minMax"/>
          <c:max val="35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6616192"/>
        <c:crosses val="max"/>
        <c:crossBetween val="between"/>
        <c:majorUnit val="500"/>
      </c:valAx>
      <c:catAx>
        <c:axId val="136616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366142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7967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51552"/>
        <c:axId val="197312512"/>
      </c:barChart>
      <c:catAx>
        <c:axId val="183351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312512"/>
        <c:crosses val="autoZero"/>
        <c:auto val="1"/>
        <c:lblAlgn val="ctr"/>
        <c:lblOffset val="100"/>
        <c:noMultiLvlLbl val="0"/>
      </c:catAx>
      <c:valAx>
        <c:axId val="197312512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4067071829925007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3351552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'1-⑤経費回収率'!$A$51:$B$51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14248.800000000001</c:v>
                </c:pt>
                <c:pt idx="1">
                  <c:v>14548</c:v>
                </c:pt>
                <c:pt idx="2">
                  <c:v>14874.800000000001</c:v>
                </c:pt>
                <c:pt idx="3">
                  <c:v>15210</c:v>
                </c:pt>
                <c:pt idx="4">
                  <c:v>15033.6</c:v>
                </c:pt>
              </c:numCache>
            </c:numRef>
          </c:val>
        </c:ser>
        <c:ser>
          <c:idx val="2"/>
          <c:order val="1"/>
          <c:tx>
            <c:strRef>
              <c:f>'1-⑤経費回収率'!$A$49:$B$49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18473</c:v>
                </c:pt>
                <c:pt idx="1">
                  <c:v>18243</c:v>
                </c:pt>
                <c:pt idx="2">
                  <c:v>18125</c:v>
                </c:pt>
                <c:pt idx="3">
                  <c:v>18203</c:v>
                </c:pt>
                <c:pt idx="4">
                  <c:v>17875</c:v>
                </c:pt>
              </c:numCache>
            </c:numRef>
          </c:val>
        </c:ser>
        <c:ser>
          <c:idx val="1"/>
          <c:order val="2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32722</c:v>
                </c:pt>
                <c:pt idx="1">
                  <c:v>32791</c:v>
                </c:pt>
                <c:pt idx="2">
                  <c:v>33000</c:v>
                </c:pt>
                <c:pt idx="3">
                  <c:v>33413</c:v>
                </c:pt>
                <c:pt idx="4">
                  <c:v>32909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47264"/>
        <c:axId val="39548800"/>
      </c:barChart>
      <c:catAx>
        <c:axId val="39547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39548800"/>
        <c:crosses val="autoZero"/>
        <c:auto val="1"/>
        <c:lblAlgn val="ctr"/>
        <c:lblOffset val="100"/>
        <c:noMultiLvlLbl val="0"/>
      </c:catAx>
      <c:valAx>
        <c:axId val="39548800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9806822275557799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547264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7967</c:v>
                </c:pt>
                <c:pt idx="1">
                  <c:v>7807</c:v>
                </c:pt>
                <c:pt idx="2">
                  <c:v>7855</c:v>
                </c:pt>
                <c:pt idx="3">
                  <c:v>8123</c:v>
                </c:pt>
                <c:pt idx="4">
                  <c:v>8318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32722</c:v>
                </c:pt>
                <c:pt idx="1">
                  <c:v>32791</c:v>
                </c:pt>
                <c:pt idx="2">
                  <c:v>33000</c:v>
                </c:pt>
                <c:pt idx="3">
                  <c:v>33413</c:v>
                </c:pt>
                <c:pt idx="4">
                  <c:v>32909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70048"/>
        <c:axId val="39580416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24.347533769329502</c:v>
                </c:pt>
                <c:pt idx="1">
                  <c:v>23.808362050562653</c:v>
                </c:pt>
                <c:pt idx="2">
                  <c:v>23.803030303030305</c:v>
                </c:pt>
                <c:pt idx="3">
                  <c:v>24.310896956274505</c:v>
                </c:pt>
                <c:pt idx="4">
                  <c:v>25.275760430277433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42.13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38080"/>
        <c:axId val="39582336"/>
      </c:lineChart>
      <c:catAx>
        <c:axId val="39570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39580416"/>
        <c:crosses val="autoZero"/>
        <c:auto val="1"/>
        <c:lblAlgn val="ctr"/>
        <c:lblOffset val="100"/>
        <c:noMultiLvlLbl val="0"/>
      </c:catAx>
      <c:valAx>
        <c:axId val="39580416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570048"/>
        <c:crosses val="autoZero"/>
        <c:crossBetween val="between"/>
        <c:majorUnit val="5000"/>
      </c:valAx>
      <c:valAx>
        <c:axId val="39582336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78238080"/>
        <c:crosses val="max"/>
        <c:crossBetween val="between"/>
        <c:majorUnit val="5"/>
      </c:valAx>
      <c:catAx>
        <c:axId val="78238080"/>
        <c:scaling>
          <c:orientation val="minMax"/>
        </c:scaling>
        <c:delete val="1"/>
        <c:axPos val="b"/>
        <c:majorTickMark val="out"/>
        <c:minorTickMark val="none"/>
        <c:tickLblPos val="nextTo"/>
        <c:crossAx val="3958233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25</xdr:row>
      <xdr:rowOff>47625</xdr:rowOff>
    </xdr:from>
    <xdr:to>
      <xdr:col>7</xdr:col>
      <xdr:colOff>628649</xdr:colOff>
      <xdr:row>42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0.87444</cdr:x>
      <cdr:y>0.0386</cdr:y>
    </cdr:from>
    <cdr:to>
      <cdr:x>0.96127</cdr:x>
      <cdr:y>0.08867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46775" y="1651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660147</xdr:colOff>
      <xdr:row>4</xdr:row>
      <xdr:rowOff>57676</xdr:rowOff>
    </xdr:from>
    <xdr:to>
      <xdr:col>15</xdr:col>
      <xdr:colOff>757647</xdr:colOff>
      <xdr:row>25</xdr:row>
      <xdr:rowOff>118772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656091</xdr:colOff>
      <xdr:row>26</xdr:row>
      <xdr:rowOff>56358</xdr:rowOff>
    </xdr:from>
    <xdr:to>
      <xdr:col>15</xdr:col>
      <xdr:colOff>753591</xdr:colOff>
      <xdr:row>47</xdr:row>
      <xdr:rowOff>117454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419223</xdr:colOff>
      <xdr:row>26</xdr:row>
      <xdr:rowOff>61280</xdr:rowOff>
    </xdr:from>
    <xdr:to>
      <xdr:col>10</xdr:col>
      <xdr:colOff>516723</xdr:colOff>
      <xdr:row>47</xdr:row>
      <xdr:rowOff>122376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172513</xdr:colOff>
      <xdr:row>26</xdr:row>
      <xdr:rowOff>58890</xdr:rowOff>
    </xdr:from>
    <xdr:to>
      <xdr:col>5</xdr:col>
      <xdr:colOff>270013</xdr:colOff>
      <xdr:row>47</xdr:row>
      <xdr:rowOff>119986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416102</xdr:colOff>
      <xdr:row>4</xdr:row>
      <xdr:rowOff>50622</xdr:rowOff>
    </xdr:from>
    <xdr:to>
      <xdr:col>10</xdr:col>
      <xdr:colOff>513602</xdr:colOff>
      <xdr:row>25</xdr:row>
      <xdr:rowOff>111718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179237</xdr:colOff>
      <xdr:row>4</xdr:row>
      <xdr:rowOff>58157</xdr:rowOff>
    </xdr:from>
    <xdr:to>
      <xdr:col>5</xdr:col>
      <xdr:colOff>276737</xdr:colOff>
      <xdr:row>25</xdr:row>
      <xdr:rowOff>119253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0.82772</cdr:x>
      <cdr:y>0.0607</cdr:y>
    </cdr:from>
    <cdr:to>
      <cdr:x>0.94923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227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0.0607</cdr:y>
    </cdr:from>
    <cdr:to>
      <cdr:x>0.95707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608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0.81596</cdr:x>
      <cdr:y>0.0555</cdr:y>
    </cdr:from>
    <cdr:to>
      <cdr:x>0.93747</cdr:x>
      <cdr:y>0.11397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5575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0.82576</cdr:x>
      <cdr:y>0.11012</cdr:y>
    </cdr:from>
    <cdr:to>
      <cdr:x>0.94727</cdr:x>
      <cdr:y>0.1686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13200" y="40322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0.86183</cdr:x>
      <cdr:y>0.04306</cdr:y>
    </cdr:from>
    <cdr:to>
      <cdr:x>0.94867</cdr:x>
      <cdr:y>0.09313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61050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0.86743</cdr:x>
      <cdr:y>0.04751</cdr:y>
    </cdr:from>
    <cdr:to>
      <cdr:x>0.95427</cdr:x>
      <cdr:y>0.09758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99150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7"/>
  <sheetViews>
    <sheetView showGridLines="0" showRowColHeaders="0" view="pageBreakPreview" zoomScaleNormal="100" zoomScaleSheetLayoutView="100" workbookViewId="0">
      <selection activeCell="F53" sqref="F53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1" t="s">
        <v>52</v>
      </c>
      <c r="B2" s="73" t="s">
        <v>0</v>
      </c>
      <c r="C2" s="74"/>
      <c r="D2" s="77" t="s">
        <v>53</v>
      </c>
      <c r="E2" s="78"/>
      <c r="F2" s="78"/>
      <c r="G2" s="78"/>
      <c r="H2" s="79"/>
      <c r="J2" s="11"/>
      <c r="K2" s="11"/>
    </row>
    <row r="3" spans="1:19" ht="15" customHeight="1" thickBot="1">
      <c r="A3" s="72"/>
      <c r="B3" s="75"/>
      <c r="C3" s="76"/>
      <c r="D3" s="80"/>
      <c r="E3" s="81"/>
      <c r="F3" s="81"/>
      <c r="G3" s="81"/>
      <c r="H3" s="8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5"/>
      <c r="B22" s="36"/>
      <c r="C22" s="36"/>
      <c r="D22" s="36"/>
      <c r="E22" s="36"/>
      <c r="F22" s="36"/>
      <c r="G22" s="37"/>
      <c r="H22" s="34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5"/>
      <c r="B23" s="36"/>
      <c r="C23" s="36"/>
      <c r="D23" s="36"/>
      <c r="E23" s="36"/>
      <c r="F23" s="36"/>
      <c r="G23" s="37"/>
      <c r="H23" s="34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5"/>
      <c r="B24" s="36"/>
      <c r="C24" s="36"/>
      <c r="D24" s="36"/>
      <c r="E24" s="36"/>
      <c r="F24" s="36"/>
      <c r="G24" s="37"/>
      <c r="H24" s="34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1" t="s">
        <v>19</v>
      </c>
      <c r="D46" s="31" t="s">
        <v>13</v>
      </c>
      <c r="E46" s="31" t="s">
        <v>14</v>
      </c>
      <c r="F46" s="31" t="s">
        <v>15</v>
      </c>
      <c r="G46" s="31" t="s">
        <v>20</v>
      </c>
      <c r="H46" s="83"/>
      <c r="I46" s="83"/>
    </row>
    <row r="47" spans="1:19">
      <c r="A47" s="84" t="s">
        <v>9</v>
      </c>
      <c r="B47" s="85"/>
      <c r="C47" s="42">
        <v>55606</v>
      </c>
      <c r="D47" s="42">
        <v>54989</v>
      </c>
      <c r="E47" s="42">
        <v>54506</v>
      </c>
      <c r="F47" s="43">
        <v>54206</v>
      </c>
      <c r="G47" s="43">
        <v>52716</v>
      </c>
      <c r="H47" s="83" t="s">
        <v>38</v>
      </c>
      <c r="I47" s="83"/>
    </row>
    <row r="48" spans="1:19">
      <c r="A48" s="84" t="s">
        <v>8</v>
      </c>
      <c r="B48" s="85"/>
      <c r="C48" s="42">
        <v>7957</v>
      </c>
      <c r="D48" s="42">
        <v>7807</v>
      </c>
      <c r="E48" s="42">
        <v>7855</v>
      </c>
      <c r="F48" s="43">
        <v>8123</v>
      </c>
      <c r="G48" s="43">
        <v>8318</v>
      </c>
      <c r="H48" s="83" t="s">
        <v>70</v>
      </c>
      <c r="I48" s="83"/>
    </row>
    <row r="49" spans="1:9">
      <c r="A49" s="84" t="s">
        <v>72</v>
      </c>
      <c r="B49" s="85"/>
      <c r="C49" s="42">
        <v>47649</v>
      </c>
      <c r="D49" s="42">
        <v>47182</v>
      </c>
      <c r="E49" s="42">
        <v>46651</v>
      </c>
      <c r="F49" s="43">
        <v>46083</v>
      </c>
      <c r="G49" s="43">
        <v>44398</v>
      </c>
      <c r="H49" s="83" t="s">
        <v>71</v>
      </c>
      <c r="I49" s="83"/>
    </row>
    <row r="50" spans="1:9">
      <c r="A50" s="69" t="s">
        <v>41</v>
      </c>
      <c r="B50" s="70"/>
      <c r="C50" s="42">
        <f>C51+C54</f>
        <v>69855</v>
      </c>
      <c r="D50" s="42">
        <f>D51+D54</f>
        <v>69537</v>
      </c>
      <c r="E50" s="42">
        <f>E51+E54</f>
        <v>69381</v>
      </c>
      <c r="F50" s="42">
        <f>F51+F54</f>
        <v>69416</v>
      </c>
      <c r="G50" s="42">
        <f>G51+G54</f>
        <v>67750</v>
      </c>
      <c r="H50" s="11"/>
      <c r="I50" s="11"/>
    </row>
    <row r="51" spans="1:9">
      <c r="A51" s="86" t="s">
        <v>36</v>
      </c>
      <c r="B51" s="87"/>
      <c r="C51" s="57">
        <v>34233</v>
      </c>
      <c r="D51" s="57">
        <v>33167</v>
      </c>
      <c r="E51" s="57">
        <v>32194</v>
      </c>
      <c r="F51" s="58">
        <v>31391</v>
      </c>
      <c r="G51" s="58">
        <v>30166</v>
      </c>
      <c r="H51" s="83" t="s">
        <v>39</v>
      </c>
      <c r="I51" s="83"/>
    </row>
    <row r="52" spans="1:9">
      <c r="A52" s="86" t="s">
        <v>73</v>
      </c>
      <c r="B52" s="87"/>
      <c r="C52" s="57">
        <v>18473</v>
      </c>
      <c r="D52" s="57">
        <v>18243</v>
      </c>
      <c r="E52" s="57">
        <v>18125</v>
      </c>
      <c r="F52" s="58">
        <v>18203</v>
      </c>
      <c r="G52" s="58">
        <v>17875</v>
      </c>
      <c r="H52" s="83" t="s">
        <v>75</v>
      </c>
      <c r="I52" s="83"/>
    </row>
    <row r="53" spans="1:9">
      <c r="A53" s="86" t="s">
        <v>74</v>
      </c>
      <c r="B53" s="87"/>
      <c r="C53" s="57">
        <v>15760</v>
      </c>
      <c r="D53" s="57">
        <v>14924</v>
      </c>
      <c r="E53" s="57">
        <v>14069</v>
      </c>
      <c r="F53" s="58">
        <v>13188</v>
      </c>
      <c r="G53" s="58">
        <v>12291</v>
      </c>
      <c r="H53" s="83" t="s">
        <v>76</v>
      </c>
      <c r="I53" s="83"/>
    </row>
    <row r="54" spans="1:9" ht="14.25" thickBot="1">
      <c r="A54" s="84" t="s">
        <v>37</v>
      </c>
      <c r="B54" s="85"/>
      <c r="C54" s="42">
        <v>35622</v>
      </c>
      <c r="D54" s="42">
        <v>36370</v>
      </c>
      <c r="E54" s="42">
        <v>37187</v>
      </c>
      <c r="F54" s="43">
        <v>38025</v>
      </c>
      <c r="G54" s="43">
        <v>37584</v>
      </c>
      <c r="H54" s="11" t="s">
        <v>40</v>
      </c>
      <c r="I54" s="11"/>
    </row>
    <row r="55" spans="1:9" ht="14.25" thickBot="1">
      <c r="A55" s="88" t="s">
        <v>0</v>
      </c>
      <c r="B55" s="89"/>
      <c r="C55" s="51">
        <f>C47/C50*100</f>
        <v>79.602032782191685</v>
      </c>
      <c r="D55" s="51">
        <f>D47/D50*100</f>
        <v>79.07876382357594</v>
      </c>
      <c r="E55" s="51">
        <f>E47/E50*100</f>
        <v>78.560412793127796</v>
      </c>
      <c r="F55" s="51">
        <f>F47/F50*100</f>
        <v>78.088625100841298</v>
      </c>
      <c r="G55" s="53">
        <f>G47/G50*100</f>
        <v>77.809594095940966</v>
      </c>
      <c r="H55" s="90"/>
      <c r="I55" s="83"/>
    </row>
    <row r="56" spans="1:9">
      <c r="A56" s="91"/>
      <c r="B56" s="91"/>
      <c r="C56" s="48"/>
      <c r="D56" s="48"/>
      <c r="E56" s="49"/>
      <c r="F56" s="48"/>
      <c r="G56" s="48"/>
    </row>
    <row r="57" spans="1:9">
      <c r="C57" s="38"/>
      <c r="D57" s="38"/>
      <c r="E57" s="39"/>
      <c r="F57" s="38"/>
      <c r="G57" s="38"/>
    </row>
  </sheetData>
  <mergeCells count="21">
    <mergeCell ref="A51:B51"/>
    <mergeCell ref="H51:I51"/>
    <mergeCell ref="A55:B55"/>
    <mergeCell ref="H55:I55"/>
    <mergeCell ref="A56:B56"/>
    <mergeCell ref="A54:B54"/>
    <mergeCell ref="A52:B52"/>
    <mergeCell ref="A53:B53"/>
    <mergeCell ref="H52:I52"/>
    <mergeCell ref="H53:I53"/>
    <mergeCell ref="A50:B50"/>
    <mergeCell ref="A2:A3"/>
    <mergeCell ref="B2:C3"/>
    <mergeCell ref="D2:H3"/>
    <mergeCell ref="H46:I46"/>
    <mergeCell ref="A47:B47"/>
    <mergeCell ref="H47:I47"/>
    <mergeCell ref="H48:I48"/>
    <mergeCell ref="H49:I49"/>
    <mergeCell ref="A48:B48"/>
    <mergeCell ref="A49:B4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0"/>
  <sheetViews>
    <sheetView showGridLines="0" showRowColHeaders="0" view="pageBreakPreview" zoomScaleNormal="100" zoomScaleSheetLayoutView="100" workbookViewId="0">
      <selection activeCell="I36" sqref="I36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1" t="s">
        <v>42</v>
      </c>
      <c r="B2" s="73" t="s">
        <v>1</v>
      </c>
      <c r="C2" s="94"/>
      <c r="D2" s="74"/>
      <c r="E2" s="77" t="s">
        <v>6</v>
      </c>
      <c r="F2" s="78"/>
      <c r="G2" s="78"/>
      <c r="H2" s="79"/>
      <c r="J2" s="11"/>
      <c r="K2" s="11"/>
    </row>
    <row r="3" spans="1:19" ht="15" customHeight="1" thickBot="1">
      <c r="A3" s="72"/>
      <c r="B3" s="75"/>
      <c r="C3" s="95"/>
      <c r="D3" s="76"/>
      <c r="E3" s="80"/>
      <c r="F3" s="81"/>
      <c r="G3" s="81"/>
      <c r="H3" s="8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5"/>
      <c r="B22" s="36"/>
      <c r="C22" s="36"/>
      <c r="D22" s="36"/>
      <c r="E22" s="36"/>
      <c r="F22" s="36"/>
      <c r="G22" s="37"/>
      <c r="H22" s="34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5"/>
      <c r="B23" s="36"/>
      <c r="C23" s="36"/>
      <c r="D23" s="36"/>
      <c r="E23" s="36"/>
      <c r="F23" s="36"/>
      <c r="G23" s="37"/>
      <c r="H23" s="34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5"/>
      <c r="B24" s="36"/>
      <c r="C24" s="36"/>
      <c r="D24" s="36"/>
      <c r="E24" s="36"/>
      <c r="F24" s="36"/>
      <c r="G24" s="37"/>
      <c r="H24" s="34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 ht="14.25" thickBot="1">
      <c r="C46" s="13" t="s">
        <v>19</v>
      </c>
      <c r="D46" s="13" t="s">
        <v>13</v>
      </c>
      <c r="E46" s="13" t="s">
        <v>14</v>
      </c>
      <c r="F46" s="13" t="s">
        <v>15</v>
      </c>
      <c r="G46" s="13" t="s">
        <v>20</v>
      </c>
      <c r="H46" s="83"/>
      <c r="I46" s="83"/>
    </row>
    <row r="47" spans="1:19" ht="14.25" thickBot="1">
      <c r="A47" s="96" t="s">
        <v>51</v>
      </c>
      <c r="B47" s="97"/>
      <c r="C47" s="62">
        <f t="shared" ref="C47:F47" si="0">C48-C49</f>
        <v>236070</v>
      </c>
      <c r="D47" s="50">
        <f t="shared" si="0"/>
        <v>170871</v>
      </c>
      <c r="E47" s="50">
        <f t="shared" si="0"/>
        <v>219014</v>
      </c>
      <c r="F47" s="50">
        <f t="shared" si="0"/>
        <v>207419</v>
      </c>
      <c r="G47" s="63">
        <f>G48-G49</f>
        <v>195544</v>
      </c>
      <c r="H47" s="11"/>
      <c r="I47" s="11"/>
    </row>
    <row r="48" spans="1:19">
      <c r="A48" s="84" t="s">
        <v>43</v>
      </c>
      <c r="B48" s="85"/>
      <c r="C48" s="57">
        <v>638026</v>
      </c>
      <c r="D48" s="57">
        <v>601656</v>
      </c>
      <c r="E48" s="57">
        <v>564469</v>
      </c>
      <c r="F48" s="58">
        <v>526444</v>
      </c>
      <c r="G48" s="58">
        <v>488860</v>
      </c>
      <c r="H48" s="83" t="s">
        <v>45</v>
      </c>
      <c r="I48" s="83"/>
    </row>
    <row r="49" spans="1:9">
      <c r="A49" s="84" t="s">
        <v>44</v>
      </c>
      <c r="B49" s="85"/>
      <c r="C49" s="43">
        <f t="shared" ref="C49:E49" si="1">C48-C59</f>
        <v>401956</v>
      </c>
      <c r="D49" s="43">
        <f t="shared" si="1"/>
        <v>430785</v>
      </c>
      <c r="E49" s="43">
        <f t="shared" si="1"/>
        <v>345455</v>
      </c>
      <c r="F49" s="43">
        <f>F48-F59</f>
        <v>319025</v>
      </c>
      <c r="G49" s="43">
        <f>G48-G59</f>
        <v>293316</v>
      </c>
      <c r="H49" s="83" t="s">
        <v>50</v>
      </c>
      <c r="I49" s="83"/>
    </row>
    <row r="50" spans="1:9">
      <c r="A50" s="96" t="s">
        <v>61</v>
      </c>
      <c r="B50" s="98"/>
      <c r="C50" s="43">
        <f t="shared" ref="C50:F50" si="2">C51-C52-C53</f>
        <v>7957</v>
      </c>
      <c r="D50" s="43">
        <f t="shared" si="2"/>
        <v>7807</v>
      </c>
      <c r="E50" s="43">
        <f t="shared" si="2"/>
        <v>7855</v>
      </c>
      <c r="F50" s="43">
        <f t="shared" si="2"/>
        <v>8123</v>
      </c>
      <c r="G50" s="43">
        <f>G51-G52-G53</f>
        <v>8318</v>
      </c>
      <c r="H50" s="83"/>
      <c r="I50" s="83"/>
    </row>
    <row r="51" spans="1:9">
      <c r="A51" s="85" t="s">
        <v>8</v>
      </c>
      <c r="B51" s="70"/>
      <c r="C51" s="42">
        <v>7957</v>
      </c>
      <c r="D51" s="42">
        <v>7807</v>
      </c>
      <c r="E51" s="42">
        <v>7855</v>
      </c>
      <c r="F51" s="43">
        <v>8123</v>
      </c>
      <c r="G51" s="43">
        <v>8318</v>
      </c>
      <c r="H51" s="11" t="s">
        <v>34</v>
      </c>
      <c r="I51" s="11"/>
    </row>
    <row r="52" spans="1:9">
      <c r="A52" s="85" t="s">
        <v>46</v>
      </c>
      <c r="B52" s="70"/>
      <c r="C52" s="42"/>
      <c r="D52" s="42">
        <v>0</v>
      </c>
      <c r="E52" s="42">
        <v>0</v>
      </c>
      <c r="F52" s="43">
        <v>0</v>
      </c>
      <c r="G52" s="43">
        <v>0</v>
      </c>
      <c r="H52" s="11" t="s">
        <v>49</v>
      </c>
      <c r="I52" s="11"/>
    </row>
    <row r="53" spans="1:9" ht="14.25" thickBot="1">
      <c r="A53" s="92" t="s">
        <v>47</v>
      </c>
      <c r="B53" s="93"/>
      <c r="C53" s="55"/>
      <c r="D53" s="55">
        <v>0</v>
      </c>
      <c r="E53" s="54">
        <v>0</v>
      </c>
      <c r="F53" s="56">
        <v>0</v>
      </c>
      <c r="G53" s="47">
        <v>0</v>
      </c>
      <c r="H53" s="11" t="s">
        <v>48</v>
      </c>
      <c r="I53" s="11"/>
    </row>
    <row r="54" spans="1:9" ht="14.25" thickBot="1">
      <c r="A54" s="88" t="s">
        <v>67</v>
      </c>
      <c r="B54" s="89"/>
      <c r="C54" s="51">
        <f>C47/C50*100</f>
        <v>2966.8216664572074</v>
      </c>
      <c r="D54" s="51">
        <f>D47/D50*100</f>
        <v>2188.6896375048036</v>
      </c>
      <c r="E54" s="52">
        <f>E47/E50*100</f>
        <v>2788.2113303628262</v>
      </c>
      <c r="F54" s="51">
        <f>F47/F50*100</f>
        <v>2553.4777791456358</v>
      </c>
      <c r="G54" s="53">
        <f>G47/G50*100</f>
        <v>2350.8535705698487</v>
      </c>
      <c r="H54" s="90"/>
      <c r="I54" s="83"/>
    </row>
    <row r="55" spans="1:9">
      <c r="A55" s="91" t="s">
        <v>65</v>
      </c>
      <c r="B55" s="91"/>
      <c r="C55" s="48">
        <v>1224.75</v>
      </c>
      <c r="D55" s="48">
        <v>1197.82</v>
      </c>
      <c r="E55" s="49">
        <v>1126.77</v>
      </c>
      <c r="F55" s="48">
        <v>1044.8</v>
      </c>
      <c r="G55" s="48">
        <v>1081.8</v>
      </c>
    </row>
    <row r="56" spans="1:9">
      <c r="C56" s="38"/>
      <c r="D56" s="38"/>
      <c r="E56" s="39"/>
      <c r="F56" s="38"/>
      <c r="G56" s="38"/>
    </row>
    <row r="57" spans="1:9">
      <c r="C57" s="1">
        <v>2966.82</v>
      </c>
      <c r="D57" s="1">
        <v>2188.69</v>
      </c>
      <c r="E57" s="12">
        <v>2788.21</v>
      </c>
      <c r="F57" s="1">
        <v>2553.48</v>
      </c>
      <c r="G57" s="1">
        <v>2350.85</v>
      </c>
    </row>
    <row r="58" spans="1:9" ht="14.25" thickBot="1"/>
    <row r="59" spans="1:9" ht="14.25" thickBot="1">
      <c r="C59" s="59">
        <f t="shared" ref="C59:F59" si="3">ROUND(C57*C50/100,0)</f>
        <v>236070</v>
      </c>
      <c r="D59" s="60">
        <f t="shared" si="3"/>
        <v>170871</v>
      </c>
      <c r="E59" s="60">
        <f t="shared" si="3"/>
        <v>219014</v>
      </c>
      <c r="F59" s="60">
        <f t="shared" si="3"/>
        <v>207419</v>
      </c>
      <c r="G59" s="61">
        <f>ROUND(G57*G50/100,0)</f>
        <v>195544</v>
      </c>
    </row>
    <row r="60" spans="1:9">
      <c r="C60" s="40">
        <f>C49/C48</f>
        <v>0.6299994044129863</v>
      </c>
      <c r="D60" s="40">
        <f t="shared" ref="D60:G60" si="4">D49/D48</f>
        <v>0.71599884319278795</v>
      </c>
      <c r="E60" s="40">
        <f t="shared" si="4"/>
        <v>0.61199995039585875</v>
      </c>
      <c r="F60" s="40">
        <f t="shared" si="4"/>
        <v>0.60599987842961456</v>
      </c>
      <c r="G60" s="40">
        <f t="shared" si="4"/>
        <v>0.6</v>
      </c>
    </row>
  </sheetData>
  <mergeCells count="17">
    <mergeCell ref="B2:D3"/>
    <mergeCell ref="E2:H3"/>
    <mergeCell ref="A49:B49"/>
    <mergeCell ref="A47:B47"/>
    <mergeCell ref="A51:B51"/>
    <mergeCell ref="A2:A3"/>
    <mergeCell ref="H46:I46"/>
    <mergeCell ref="A48:B48"/>
    <mergeCell ref="H48:I48"/>
    <mergeCell ref="H49:I49"/>
    <mergeCell ref="A50:B50"/>
    <mergeCell ref="H50:I50"/>
    <mergeCell ref="A54:B54"/>
    <mergeCell ref="H54:I54"/>
    <mergeCell ref="A55:B55"/>
    <mergeCell ref="A52:B52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4"/>
  <sheetViews>
    <sheetView showGridLines="0" showRowColHeaders="0" view="pageBreakPreview" zoomScaleNormal="100" zoomScaleSheetLayoutView="100" workbookViewId="0">
      <selection activeCell="H49" sqref="H49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1" t="s">
        <v>32</v>
      </c>
      <c r="B2" s="73" t="s">
        <v>2</v>
      </c>
      <c r="C2" s="74"/>
      <c r="D2" s="77" t="s">
        <v>33</v>
      </c>
      <c r="E2" s="78"/>
      <c r="F2" s="78"/>
      <c r="G2" s="78"/>
      <c r="H2" s="79"/>
      <c r="J2" s="11"/>
      <c r="K2" s="11"/>
    </row>
    <row r="3" spans="1:19" ht="15" customHeight="1" thickBot="1">
      <c r="A3" s="72"/>
      <c r="B3" s="75"/>
      <c r="C3" s="76"/>
      <c r="D3" s="80"/>
      <c r="E3" s="81"/>
      <c r="F3" s="81"/>
      <c r="G3" s="81"/>
      <c r="H3" s="8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5"/>
      <c r="B22" s="36"/>
      <c r="C22" s="36"/>
      <c r="D22" s="36"/>
      <c r="E22" s="36"/>
      <c r="F22" s="36"/>
      <c r="G22" s="37"/>
      <c r="H22" s="34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5"/>
      <c r="B23" s="36"/>
      <c r="C23" s="36"/>
      <c r="D23" s="36"/>
      <c r="E23" s="36"/>
      <c r="F23" s="36"/>
      <c r="G23" s="37"/>
      <c r="H23" s="34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5"/>
      <c r="B24" s="36"/>
      <c r="C24" s="36"/>
      <c r="D24" s="36"/>
      <c r="E24" s="36"/>
      <c r="F24" s="36"/>
      <c r="G24" s="37"/>
      <c r="H24" s="34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1" t="s">
        <v>19</v>
      </c>
      <c r="D46" s="31" t="s">
        <v>13</v>
      </c>
      <c r="E46" s="31" t="s">
        <v>14</v>
      </c>
      <c r="F46" s="31" t="s">
        <v>15</v>
      </c>
      <c r="G46" s="31" t="s">
        <v>20</v>
      </c>
      <c r="H46" s="83"/>
      <c r="I46" s="83"/>
    </row>
    <row r="47" spans="1:19">
      <c r="A47" s="84" t="s">
        <v>10</v>
      </c>
      <c r="B47" s="85"/>
      <c r="C47" s="42">
        <v>7967</v>
      </c>
      <c r="D47" s="42">
        <v>7807</v>
      </c>
      <c r="E47" s="42">
        <v>7855</v>
      </c>
      <c r="F47" s="43">
        <v>8123</v>
      </c>
      <c r="G47" s="43">
        <v>8318</v>
      </c>
      <c r="H47" s="83" t="s">
        <v>35</v>
      </c>
      <c r="I47" s="83"/>
    </row>
    <row r="48" spans="1:19">
      <c r="A48" s="84" t="s">
        <v>29</v>
      </c>
      <c r="B48" s="85"/>
      <c r="C48" s="42">
        <v>32722</v>
      </c>
      <c r="D48" s="42">
        <v>32791</v>
      </c>
      <c r="E48" s="42">
        <v>33000</v>
      </c>
      <c r="F48" s="43">
        <v>33413</v>
      </c>
      <c r="G48" s="43">
        <v>32909</v>
      </c>
      <c r="H48" s="83" t="s">
        <v>68</v>
      </c>
      <c r="I48" s="83"/>
    </row>
    <row r="49" spans="1:9">
      <c r="A49" s="84" t="s">
        <v>54</v>
      </c>
      <c r="B49" s="85"/>
      <c r="C49" s="42">
        <v>18473</v>
      </c>
      <c r="D49" s="42">
        <v>18243</v>
      </c>
      <c r="E49" s="42">
        <v>18125</v>
      </c>
      <c r="F49" s="43">
        <v>18203</v>
      </c>
      <c r="G49" s="43">
        <v>17875</v>
      </c>
      <c r="H49" s="33" t="s">
        <v>56</v>
      </c>
      <c r="I49" s="33"/>
    </row>
    <row r="50" spans="1:9">
      <c r="A50" s="99" t="s">
        <v>55</v>
      </c>
      <c r="B50" s="99"/>
      <c r="C50" s="64">
        <v>35622</v>
      </c>
      <c r="D50" s="64">
        <v>36370</v>
      </c>
      <c r="E50" s="64">
        <v>37187</v>
      </c>
      <c r="F50" s="65">
        <v>38025</v>
      </c>
      <c r="G50" s="65">
        <v>37584</v>
      </c>
      <c r="H50" s="33" t="s">
        <v>40</v>
      </c>
      <c r="I50" s="33"/>
    </row>
    <row r="51" spans="1:9" ht="14.25" thickBot="1">
      <c r="A51" s="86" t="s">
        <v>59</v>
      </c>
      <c r="B51" s="87"/>
      <c r="C51" s="58">
        <f t="shared" ref="C51:F51" si="0">C50*0.4</f>
        <v>14248.800000000001</v>
      </c>
      <c r="D51" s="58">
        <f t="shared" si="0"/>
        <v>14548</v>
      </c>
      <c r="E51" s="58">
        <f t="shared" si="0"/>
        <v>14874.800000000001</v>
      </c>
      <c r="F51" s="58">
        <f t="shared" si="0"/>
        <v>15210</v>
      </c>
      <c r="G51" s="58">
        <f>G50*0.4</f>
        <v>15033.6</v>
      </c>
      <c r="H51" s="33" t="s">
        <v>58</v>
      </c>
      <c r="I51" s="33"/>
    </row>
    <row r="52" spans="1:9" ht="14.25" thickBot="1">
      <c r="A52" s="88" t="s">
        <v>2</v>
      </c>
      <c r="B52" s="89"/>
      <c r="C52" s="51">
        <f>C47/C48*100</f>
        <v>24.347533769329502</v>
      </c>
      <c r="D52" s="51">
        <f>D47/D48*100</f>
        <v>23.808362050562653</v>
      </c>
      <c r="E52" s="52">
        <f>E47/E48*100</f>
        <v>23.803030303030305</v>
      </c>
      <c r="F52" s="51">
        <f>F47/F48*100</f>
        <v>24.310896956274505</v>
      </c>
      <c r="G52" s="53">
        <f>G47/G48*100</f>
        <v>25.275760430277433</v>
      </c>
      <c r="H52" s="90"/>
      <c r="I52" s="83"/>
    </row>
    <row r="53" spans="1:9">
      <c r="A53" s="91" t="s">
        <v>65</v>
      </c>
      <c r="B53" s="91"/>
      <c r="C53" s="48">
        <v>42.13</v>
      </c>
      <c r="D53" s="48">
        <v>51.03</v>
      </c>
      <c r="E53" s="49">
        <v>50.9</v>
      </c>
      <c r="F53" s="48">
        <v>50.82</v>
      </c>
      <c r="G53" s="48">
        <v>52.19</v>
      </c>
    </row>
    <row r="54" spans="1:9">
      <c r="C54" s="38"/>
      <c r="D54" s="38"/>
      <c r="E54" s="39"/>
      <c r="F54" s="38"/>
      <c r="G54" s="38"/>
    </row>
  </sheetData>
  <mergeCells count="14">
    <mergeCell ref="A48:B48"/>
    <mergeCell ref="H48:I48"/>
    <mergeCell ref="A52:B52"/>
    <mergeCell ref="H52:I52"/>
    <mergeCell ref="A53:B53"/>
    <mergeCell ref="A49:B49"/>
    <mergeCell ref="A50:B50"/>
    <mergeCell ref="A51:B51"/>
    <mergeCell ref="A2:A3"/>
    <mergeCell ref="B2:C3"/>
    <mergeCell ref="D2:H3"/>
    <mergeCell ref="H46:I46"/>
    <mergeCell ref="A47:B47"/>
    <mergeCell ref="H47:I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showGridLines="0" showRowColHeaders="0" view="pageBreakPreview" zoomScaleNormal="100" zoomScaleSheetLayoutView="100" workbookViewId="0">
      <selection activeCell="F47" sqref="F47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1" t="s">
        <v>27</v>
      </c>
      <c r="B2" s="73" t="s">
        <v>3</v>
      </c>
      <c r="C2" s="74"/>
      <c r="D2" s="77" t="s">
        <v>28</v>
      </c>
      <c r="E2" s="78"/>
      <c r="F2" s="78"/>
      <c r="G2" s="78"/>
      <c r="H2" s="79"/>
      <c r="J2" s="11"/>
      <c r="K2" s="11"/>
    </row>
    <row r="3" spans="1:19" ht="15" customHeight="1" thickBot="1">
      <c r="A3" s="72"/>
      <c r="B3" s="75"/>
      <c r="C3" s="76"/>
      <c r="D3" s="80"/>
      <c r="E3" s="81"/>
      <c r="F3" s="81"/>
      <c r="G3" s="81"/>
      <c r="H3" s="8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5"/>
      <c r="B22" s="36"/>
      <c r="C22" s="36"/>
      <c r="D22" s="36"/>
      <c r="E22" s="36"/>
      <c r="F22" s="36"/>
      <c r="G22" s="37"/>
      <c r="H22" s="34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5"/>
      <c r="B23" s="36"/>
      <c r="C23" s="36"/>
      <c r="D23" s="36"/>
      <c r="E23" s="36"/>
      <c r="F23" s="36"/>
      <c r="G23" s="37"/>
      <c r="H23" s="34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5"/>
      <c r="B24" s="36"/>
      <c r="C24" s="36"/>
      <c r="D24" s="36"/>
      <c r="E24" s="36"/>
      <c r="F24" s="36"/>
      <c r="G24" s="37"/>
      <c r="H24" s="34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1" t="s">
        <v>19</v>
      </c>
      <c r="D46" s="31" t="s">
        <v>13</v>
      </c>
      <c r="E46" s="31" t="s">
        <v>14</v>
      </c>
      <c r="F46" s="31" t="s">
        <v>15</v>
      </c>
      <c r="G46" s="31" t="s">
        <v>20</v>
      </c>
      <c r="H46" s="83"/>
      <c r="I46" s="83"/>
    </row>
    <row r="47" spans="1:19">
      <c r="A47" s="84" t="s">
        <v>29</v>
      </c>
      <c r="B47" s="85"/>
      <c r="C47" s="43">
        <f>C48+C50</f>
        <v>32721.800000000003</v>
      </c>
      <c r="D47" s="43">
        <f>D48+D50</f>
        <v>32791</v>
      </c>
      <c r="E47" s="43">
        <f>E48+E50</f>
        <v>32999.800000000003</v>
      </c>
      <c r="F47" s="43">
        <f>F48+F50</f>
        <v>33413</v>
      </c>
      <c r="G47" s="43">
        <f>G48+G50</f>
        <v>32908.6</v>
      </c>
      <c r="H47" s="83" t="s">
        <v>69</v>
      </c>
      <c r="I47" s="83"/>
    </row>
    <row r="48" spans="1:19">
      <c r="A48" s="84" t="s">
        <v>54</v>
      </c>
      <c r="B48" s="85"/>
      <c r="C48" s="42">
        <v>18473</v>
      </c>
      <c r="D48" s="42">
        <v>18243</v>
      </c>
      <c r="E48" s="42">
        <v>18125</v>
      </c>
      <c r="F48" s="43">
        <v>18203</v>
      </c>
      <c r="G48" s="43">
        <v>17875</v>
      </c>
      <c r="H48" s="11" t="s">
        <v>56</v>
      </c>
      <c r="I48" s="11"/>
    </row>
    <row r="49" spans="1:9">
      <c r="A49" s="99" t="s">
        <v>55</v>
      </c>
      <c r="B49" s="99"/>
      <c r="C49" s="64">
        <v>35622</v>
      </c>
      <c r="D49" s="64">
        <v>36370</v>
      </c>
      <c r="E49" s="64">
        <v>37187</v>
      </c>
      <c r="F49" s="65">
        <v>38025</v>
      </c>
      <c r="G49" s="65">
        <v>37584</v>
      </c>
      <c r="H49" s="11" t="s">
        <v>57</v>
      </c>
      <c r="I49" s="11"/>
    </row>
    <row r="50" spans="1:9">
      <c r="A50" s="86" t="s">
        <v>59</v>
      </c>
      <c r="B50" s="87"/>
      <c r="C50" s="58">
        <f t="shared" ref="C50:F50" si="0">C49*0.4</f>
        <v>14248.800000000001</v>
      </c>
      <c r="D50" s="58">
        <f t="shared" si="0"/>
        <v>14548</v>
      </c>
      <c r="E50" s="58">
        <f t="shared" si="0"/>
        <v>14874.800000000001</v>
      </c>
      <c r="F50" s="58">
        <f t="shared" si="0"/>
        <v>15210</v>
      </c>
      <c r="G50" s="58">
        <f>G49*0.4</f>
        <v>15033.6</v>
      </c>
      <c r="H50" s="11" t="s">
        <v>58</v>
      </c>
      <c r="I50" s="11"/>
    </row>
    <row r="51" spans="1:9" ht="14.25" thickBot="1">
      <c r="A51" s="84" t="s">
        <v>11</v>
      </c>
      <c r="B51" s="85"/>
      <c r="C51" s="42">
        <v>48862</v>
      </c>
      <c r="D51" s="42">
        <v>47706</v>
      </c>
      <c r="E51" s="42">
        <v>48437</v>
      </c>
      <c r="F51" s="43">
        <v>47554</v>
      </c>
      <c r="G51" s="43">
        <v>48106</v>
      </c>
      <c r="H51" s="83" t="s">
        <v>30</v>
      </c>
      <c r="I51" s="83"/>
    </row>
    <row r="52" spans="1:9" ht="14.25" thickBot="1">
      <c r="A52" s="88" t="s">
        <v>3</v>
      </c>
      <c r="B52" s="89"/>
      <c r="C52" s="44">
        <f>C47/C51*1000</f>
        <v>669.67786828210058</v>
      </c>
      <c r="D52" s="44">
        <f>D47/D51*1000</f>
        <v>687.35588814824132</v>
      </c>
      <c r="E52" s="45">
        <f>E47/E51*1000+0.01</f>
        <v>681.30322625265819</v>
      </c>
      <c r="F52" s="44">
        <f>F47/F51*1000</f>
        <v>702.63279639988218</v>
      </c>
      <c r="G52" s="46">
        <f>G47/G51*1000</f>
        <v>684.08514530412003</v>
      </c>
      <c r="H52" s="90"/>
      <c r="I52" s="83"/>
    </row>
    <row r="53" spans="1:9">
      <c r="A53" s="91" t="s">
        <v>65</v>
      </c>
      <c r="B53" s="91"/>
      <c r="C53" s="49">
        <v>348.41</v>
      </c>
      <c r="D53" s="49">
        <v>289.60000000000002</v>
      </c>
      <c r="E53" s="49">
        <v>293.27</v>
      </c>
      <c r="F53" s="49">
        <v>300.52</v>
      </c>
      <c r="G53" s="49">
        <v>296.14</v>
      </c>
    </row>
    <row r="54" spans="1:9">
      <c r="C54" s="38"/>
      <c r="D54" s="38"/>
      <c r="E54" s="39"/>
      <c r="F54" s="38"/>
      <c r="G54" s="38"/>
    </row>
  </sheetData>
  <mergeCells count="14">
    <mergeCell ref="A52:B52"/>
    <mergeCell ref="H52:I52"/>
    <mergeCell ref="A53:B53"/>
    <mergeCell ref="A49:B49"/>
    <mergeCell ref="A50:B50"/>
    <mergeCell ref="A2:A3"/>
    <mergeCell ref="B2:C3"/>
    <mergeCell ref="A51:B51"/>
    <mergeCell ref="D2:H3"/>
    <mergeCell ref="H46:I46"/>
    <mergeCell ref="A47:B47"/>
    <mergeCell ref="H47:I47"/>
    <mergeCell ref="A48:B48"/>
    <mergeCell ref="H51:I51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1"/>
  <sheetViews>
    <sheetView showGridLines="0" showRowColHeaders="0" view="pageBreakPreview" zoomScaleNormal="100" zoomScaleSheetLayoutView="100" workbookViewId="0">
      <selection activeCell="A51" sqref="A51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1" t="s">
        <v>16</v>
      </c>
      <c r="B2" s="73" t="s">
        <v>4</v>
      </c>
      <c r="C2" s="74"/>
      <c r="D2" s="77" t="s">
        <v>23</v>
      </c>
      <c r="E2" s="78"/>
      <c r="F2" s="78"/>
      <c r="G2" s="78"/>
      <c r="H2" s="79"/>
      <c r="J2" s="11"/>
      <c r="K2" s="11"/>
    </row>
    <row r="3" spans="1:19" ht="15" customHeight="1" thickBot="1">
      <c r="A3" s="72"/>
      <c r="B3" s="75"/>
      <c r="C3" s="76"/>
      <c r="D3" s="80"/>
      <c r="E3" s="81"/>
      <c r="F3" s="81"/>
      <c r="G3" s="81"/>
      <c r="H3" s="8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5"/>
      <c r="B22" s="36"/>
      <c r="C22" s="36"/>
      <c r="D22" s="36"/>
      <c r="E22" s="36"/>
      <c r="F22" s="36"/>
      <c r="G22" s="37"/>
      <c r="H22" s="34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5"/>
      <c r="B23" s="36"/>
      <c r="C23" s="36"/>
      <c r="D23" s="36"/>
      <c r="E23" s="36"/>
      <c r="F23" s="36"/>
      <c r="G23" s="37"/>
      <c r="H23" s="34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5"/>
      <c r="B24" s="36"/>
      <c r="C24" s="36"/>
      <c r="D24" s="36"/>
      <c r="E24" s="36"/>
      <c r="F24" s="36"/>
      <c r="G24" s="37"/>
      <c r="H24" s="34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1" t="s">
        <v>19</v>
      </c>
      <c r="D46" s="31" t="s">
        <v>13</v>
      </c>
      <c r="E46" s="31" t="s">
        <v>14</v>
      </c>
      <c r="F46" s="31" t="s">
        <v>15</v>
      </c>
      <c r="G46" s="31" t="s">
        <v>20</v>
      </c>
      <c r="H46" s="83"/>
      <c r="I46" s="83"/>
    </row>
    <row r="47" spans="1:19">
      <c r="A47" s="84" t="s">
        <v>26</v>
      </c>
      <c r="B47" s="85"/>
      <c r="C47" s="32">
        <v>134</v>
      </c>
      <c r="D47" s="32">
        <v>131</v>
      </c>
      <c r="E47" s="32">
        <v>134</v>
      </c>
      <c r="F47" s="30">
        <v>130</v>
      </c>
      <c r="G47" s="30">
        <v>132</v>
      </c>
      <c r="H47" s="83" t="s">
        <v>24</v>
      </c>
      <c r="I47" s="83"/>
    </row>
    <row r="48" spans="1:19" ht="14.25" thickBot="1">
      <c r="A48" s="84" t="s">
        <v>17</v>
      </c>
      <c r="B48" s="85"/>
      <c r="C48" s="32">
        <v>239</v>
      </c>
      <c r="D48" s="32">
        <v>239</v>
      </c>
      <c r="E48" s="32">
        <v>239</v>
      </c>
      <c r="F48" s="30">
        <v>239</v>
      </c>
      <c r="G48" s="30">
        <v>239</v>
      </c>
      <c r="H48" s="83" t="s">
        <v>25</v>
      </c>
      <c r="I48" s="83"/>
    </row>
    <row r="49" spans="1:9" ht="14.25" thickBot="1">
      <c r="A49" s="88" t="s">
        <v>4</v>
      </c>
      <c r="B49" s="89"/>
      <c r="C49" s="51">
        <f>C47/C48*100</f>
        <v>56.06694560669456</v>
      </c>
      <c r="D49" s="51">
        <f>D47/D48*100</f>
        <v>54.811715481171554</v>
      </c>
      <c r="E49" s="52">
        <f>E47/E48*100</f>
        <v>56.06694560669456</v>
      </c>
      <c r="F49" s="51">
        <f>F47/F48*100</f>
        <v>54.39330543933054</v>
      </c>
      <c r="G49" s="53">
        <f>G47/G48*100</f>
        <v>55.230125523012553</v>
      </c>
      <c r="H49" s="90"/>
      <c r="I49" s="83"/>
    </row>
    <row r="50" spans="1:9">
      <c r="A50" s="91" t="s">
        <v>65</v>
      </c>
      <c r="B50" s="91"/>
      <c r="C50" s="48">
        <v>46.85</v>
      </c>
      <c r="D50" s="48">
        <v>54.74</v>
      </c>
      <c r="E50" s="49">
        <v>53.78</v>
      </c>
      <c r="F50" s="48">
        <v>53.24</v>
      </c>
      <c r="G50" s="48">
        <v>52.31</v>
      </c>
    </row>
    <row r="51" spans="1:9">
      <c r="C51" s="38"/>
      <c r="D51" s="38"/>
      <c r="E51" s="39"/>
      <c r="F51" s="38"/>
      <c r="G51" s="38"/>
    </row>
  </sheetData>
  <mergeCells count="11">
    <mergeCell ref="A48:B48"/>
    <mergeCell ref="H48:I48"/>
    <mergeCell ref="A49:B49"/>
    <mergeCell ref="H49:I49"/>
    <mergeCell ref="A50:B50"/>
    <mergeCell ref="A2:A3"/>
    <mergeCell ref="B2:C3"/>
    <mergeCell ref="D2:H3"/>
    <mergeCell ref="H46:I46"/>
    <mergeCell ref="A47:B47"/>
    <mergeCell ref="H47:I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51"/>
  <sheetViews>
    <sheetView showGridLines="0" showRowColHeaders="0" view="pageBreakPreview" zoomScaleNormal="100" zoomScaleSheetLayoutView="100" workbookViewId="0">
      <selection activeCell="B44" sqref="B44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1" t="s">
        <v>12</v>
      </c>
      <c r="B2" s="73" t="s">
        <v>5</v>
      </c>
      <c r="C2" s="74"/>
      <c r="D2" s="77" t="s">
        <v>7</v>
      </c>
      <c r="E2" s="78"/>
      <c r="F2" s="78"/>
      <c r="G2" s="78"/>
      <c r="H2" s="79"/>
      <c r="J2" s="11"/>
      <c r="K2" s="11"/>
    </row>
    <row r="3" spans="1:19" ht="15" customHeight="1" thickBot="1">
      <c r="A3" s="72"/>
      <c r="B3" s="75"/>
      <c r="C3" s="76"/>
      <c r="D3" s="80"/>
      <c r="E3" s="81"/>
      <c r="F3" s="81"/>
      <c r="G3" s="81"/>
      <c r="H3" s="8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5"/>
      <c r="B22" s="36"/>
      <c r="C22" s="36"/>
      <c r="D22" s="36"/>
      <c r="E22" s="36"/>
      <c r="F22" s="36"/>
      <c r="G22" s="37"/>
      <c r="H22" s="34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5"/>
      <c r="B23" s="36"/>
      <c r="C23" s="36"/>
      <c r="D23" s="36"/>
      <c r="E23" s="36"/>
      <c r="F23" s="36"/>
      <c r="G23" s="37"/>
      <c r="H23" s="34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5"/>
      <c r="B24" s="36"/>
      <c r="C24" s="36"/>
      <c r="D24" s="36"/>
      <c r="E24" s="36"/>
      <c r="F24" s="36"/>
      <c r="G24" s="37"/>
      <c r="H24" s="34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1" t="s">
        <v>19</v>
      </c>
      <c r="D46" s="31" t="s">
        <v>13</v>
      </c>
      <c r="E46" s="31" t="s">
        <v>14</v>
      </c>
      <c r="F46" s="31" t="s">
        <v>15</v>
      </c>
      <c r="G46" s="31" t="s">
        <v>20</v>
      </c>
      <c r="H46" s="83"/>
      <c r="I46" s="83"/>
    </row>
    <row r="47" spans="1:19">
      <c r="A47" s="84" t="s">
        <v>60</v>
      </c>
      <c r="B47" s="85"/>
      <c r="C47" s="32">
        <v>486</v>
      </c>
      <c r="D47" s="32">
        <v>483</v>
      </c>
      <c r="E47" s="32">
        <v>481</v>
      </c>
      <c r="F47" s="30">
        <v>488</v>
      </c>
      <c r="G47" s="30">
        <v>490</v>
      </c>
      <c r="H47" s="83" t="s">
        <v>22</v>
      </c>
      <c r="I47" s="83"/>
    </row>
    <row r="48" spans="1:19" ht="14.25" thickBot="1">
      <c r="A48" s="84" t="s">
        <v>31</v>
      </c>
      <c r="B48" s="85"/>
      <c r="C48" s="32">
        <v>598</v>
      </c>
      <c r="D48" s="32">
        <v>571</v>
      </c>
      <c r="E48" s="32">
        <v>568</v>
      </c>
      <c r="F48" s="30">
        <v>566</v>
      </c>
      <c r="G48" s="30">
        <v>568</v>
      </c>
      <c r="H48" s="83" t="s">
        <v>21</v>
      </c>
      <c r="I48" s="83"/>
    </row>
    <row r="49" spans="1:9" ht="14.25" thickBot="1">
      <c r="A49" s="88" t="s">
        <v>66</v>
      </c>
      <c r="B49" s="89"/>
      <c r="C49" s="51">
        <f>C47/C48*100</f>
        <v>81.27090301003345</v>
      </c>
      <c r="D49" s="51">
        <f>D47/D48*100</f>
        <v>84.588441330998251</v>
      </c>
      <c r="E49" s="52">
        <f>E47/E48*100</f>
        <v>84.683098591549296</v>
      </c>
      <c r="F49" s="51">
        <f>F47/F48*100</f>
        <v>86.219081272084807</v>
      </c>
      <c r="G49" s="53">
        <f>G47/G48*100</f>
        <v>86.267605633802816</v>
      </c>
      <c r="H49" s="90"/>
      <c r="I49" s="83"/>
    </row>
    <row r="50" spans="1:9">
      <c r="A50" s="91" t="s">
        <v>65</v>
      </c>
      <c r="B50" s="91"/>
      <c r="C50" s="48">
        <v>73.78</v>
      </c>
      <c r="D50" s="48">
        <v>83.88</v>
      </c>
      <c r="E50" s="49">
        <v>84.06</v>
      </c>
      <c r="F50" s="48">
        <v>84.07</v>
      </c>
      <c r="G50" s="48">
        <v>84.32</v>
      </c>
    </row>
    <row r="51" spans="1:9">
      <c r="C51" s="38"/>
      <c r="D51" s="38"/>
      <c r="E51" s="39"/>
      <c r="F51" s="38"/>
      <c r="G51" s="38"/>
    </row>
  </sheetData>
  <mergeCells count="11">
    <mergeCell ref="A48:B48"/>
    <mergeCell ref="H48:I48"/>
    <mergeCell ref="A49:B49"/>
    <mergeCell ref="H49:I49"/>
    <mergeCell ref="A50:B50"/>
    <mergeCell ref="A2:A3"/>
    <mergeCell ref="B2:C3"/>
    <mergeCell ref="D2:H3"/>
    <mergeCell ref="H46:I46"/>
    <mergeCell ref="A47:B47"/>
    <mergeCell ref="H47:I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T44"/>
  <sheetViews>
    <sheetView showGridLines="0" showRowColHeaders="0" tabSelected="1" view="pageBreakPreview" zoomScaleNormal="100" zoomScaleSheetLayoutView="100" workbookViewId="0">
      <selection activeCell="C1" sqref="C1"/>
    </sheetView>
  </sheetViews>
  <sheetFormatPr defaultRowHeight="13.5"/>
  <cols>
    <col min="1" max="20" width="12.5" style="9" customWidth="1"/>
    <col min="21" max="16384" width="9" style="9"/>
  </cols>
  <sheetData>
    <row r="1" spans="1:6" ht="13.5" customHeight="1">
      <c r="A1" s="100" t="s">
        <v>62</v>
      </c>
      <c r="B1" s="100"/>
      <c r="D1" s="101" t="s">
        <v>63</v>
      </c>
      <c r="E1" s="103" t="s">
        <v>64</v>
      </c>
      <c r="F1" s="103"/>
    </row>
    <row r="2" spans="1:6" ht="13.5" customHeight="1" thickBot="1">
      <c r="A2" s="100"/>
      <c r="B2" s="100"/>
      <c r="C2" s="68"/>
      <c r="D2" s="102"/>
      <c r="E2" s="104"/>
      <c r="F2" s="104"/>
    </row>
    <row r="3" spans="1:6" ht="14.25" thickTop="1">
      <c r="A3" s="66"/>
      <c r="B3" s="66"/>
      <c r="C3" s="67"/>
      <c r="D3" s="66"/>
      <c r="E3" s="66"/>
      <c r="F3" s="66"/>
    </row>
    <row r="4" spans="1:6">
      <c r="A4" s="66"/>
      <c r="B4" s="66"/>
      <c r="C4" s="67"/>
      <c r="D4" s="66"/>
      <c r="E4" s="66"/>
      <c r="F4" s="66"/>
    </row>
    <row r="25" spans="16:20">
      <c r="P25" s="41"/>
      <c r="Q25" s="41"/>
      <c r="R25" s="41"/>
      <c r="S25" s="41"/>
      <c r="T25" s="41"/>
    </row>
    <row r="26" spans="16:20">
      <c r="P26" s="41"/>
      <c r="Q26" s="41"/>
      <c r="R26" s="41"/>
      <c r="S26" s="41"/>
      <c r="T26" s="41"/>
    </row>
    <row r="27" spans="16:20">
      <c r="P27" s="41"/>
      <c r="Q27" s="41"/>
      <c r="R27" s="41"/>
      <c r="S27" s="41"/>
      <c r="T27" s="41"/>
    </row>
    <row r="28" spans="16:20">
      <c r="P28" s="41"/>
      <c r="Q28" s="41"/>
      <c r="R28" s="41"/>
      <c r="S28" s="41"/>
      <c r="T28" s="41"/>
    </row>
    <row r="29" spans="16:20">
      <c r="P29" s="41"/>
      <c r="Q29" s="41"/>
      <c r="R29" s="41"/>
      <c r="S29" s="41"/>
      <c r="T29" s="41"/>
    </row>
    <row r="30" spans="16:20">
      <c r="P30" s="41"/>
      <c r="Q30" s="41"/>
      <c r="R30" s="41"/>
      <c r="S30" s="41"/>
      <c r="T30" s="41"/>
    </row>
    <row r="31" spans="16:20">
      <c r="P31" s="41"/>
      <c r="Q31" s="41"/>
      <c r="R31" s="41"/>
      <c r="S31" s="41"/>
      <c r="T31" s="41"/>
    </row>
    <row r="32" spans="16:20">
      <c r="P32" s="41"/>
      <c r="Q32" s="41"/>
      <c r="R32" s="41"/>
      <c r="S32" s="41"/>
      <c r="T32" s="41"/>
    </row>
    <row r="33" spans="16:20">
      <c r="P33" s="41"/>
      <c r="Q33" s="41"/>
      <c r="R33" s="41"/>
      <c r="S33" s="41"/>
      <c r="T33" s="41"/>
    </row>
    <row r="34" spans="16:20">
      <c r="P34" s="41"/>
      <c r="Q34" s="41"/>
      <c r="R34" s="41"/>
      <c r="S34" s="41"/>
      <c r="T34" s="41"/>
    </row>
    <row r="35" spans="16:20">
      <c r="P35" s="41"/>
      <c r="Q35" s="41"/>
      <c r="R35" s="41"/>
      <c r="S35" s="41"/>
      <c r="T35" s="41"/>
    </row>
    <row r="36" spans="16:20">
      <c r="P36" s="41"/>
      <c r="Q36" s="41"/>
      <c r="R36" s="41"/>
      <c r="S36" s="41"/>
      <c r="T36" s="41"/>
    </row>
    <row r="37" spans="16:20">
      <c r="P37" s="41"/>
      <c r="Q37" s="41"/>
      <c r="R37" s="41"/>
      <c r="S37" s="41"/>
      <c r="T37" s="41"/>
    </row>
    <row r="38" spans="16:20">
      <c r="P38" s="41"/>
      <c r="Q38" s="41"/>
      <c r="R38" s="41"/>
      <c r="S38" s="41"/>
      <c r="T38" s="41"/>
    </row>
    <row r="39" spans="16:20">
      <c r="P39" s="41"/>
      <c r="Q39" s="41"/>
      <c r="R39" s="41"/>
      <c r="S39" s="41"/>
      <c r="T39" s="41"/>
    </row>
    <row r="40" spans="16:20">
      <c r="P40" s="41"/>
      <c r="Q40" s="41"/>
      <c r="R40" s="41"/>
      <c r="S40" s="41"/>
      <c r="T40" s="41"/>
    </row>
    <row r="41" spans="16:20">
      <c r="P41" s="41"/>
      <c r="Q41" s="41"/>
      <c r="R41" s="41"/>
      <c r="S41" s="41"/>
      <c r="T41" s="41"/>
    </row>
    <row r="42" spans="16:20">
      <c r="P42" s="41"/>
      <c r="Q42" s="41"/>
      <c r="R42" s="41"/>
      <c r="S42" s="41"/>
      <c r="T42" s="41"/>
    </row>
    <row r="43" spans="16:20">
      <c r="P43" s="41"/>
      <c r="Q43" s="41"/>
      <c r="R43" s="41"/>
      <c r="S43" s="41"/>
      <c r="T43" s="41"/>
    </row>
    <row r="44" spans="16:20">
      <c r="P44" s="41"/>
      <c r="Q44" s="41"/>
      <c r="R44" s="41"/>
      <c r="S44" s="41"/>
      <c r="T44" s="41"/>
    </row>
  </sheetData>
  <mergeCells count="3">
    <mergeCell ref="A1:B2"/>
    <mergeCell ref="D1:D2"/>
    <mergeCell ref="E1:F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2017-03-24T02:39:39Z</cp:lastPrinted>
  <dcterms:created xsi:type="dcterms:W3CDTF">2016-09-13T07:43:47Z</dcterms:created>
  <dcterms:modified xsi:type="dcterms:W3CDTF">2017-03-24T02:39:49Z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