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22.xml" ContentType="application/vnd.openxmlformats-officedocument.drawingml.chart+xml"/>
  <Override PartName="/xl/drawings/drawing16.xml" ContentType="application/vnd.openxmlformats-officedocument.drawingml.chartshapes+xml"/>
  <Override PartName="/xl/charts/chart23.xml" ContentType="application/vnd.openxmlformats-officedocument.drawingml.chart+xml"/>
  <Override PartName="/xl/drawings/drawing17.xml" ContentType="application/vnd.openxmlformats-officedocument.drawingml.chartshapes+xml"/>
  <Override PartName="/xl/charts/chart24.xml" ContentType="application/vnd.openxmlformats-officedocument.drawingml.chart+xml"/>
  <Override PartName="/xl/drawings/drawing18.xml" ContentType="application/vnd.openxmlformats-officedocument.drawingml.chartshapes+xml"/>
  <Override PartName="/xl/charts/chart25.xml" ContentType="application/vnd.openxmlformats-officedocument.drawingml.chart+xml"/>
  <Override PartName="/xl/drawings/drawing19.xml" ContentType="application/vnd.openxmlformats-officedocument.drawingml.chartshapes+xml"/>
  <Override PartName="/xl/charts/chart26.xml" ContentType="application/vnd.openxmlformats-officedocument.drawingml.chart+xml"/>
  <Override PartName="/xl/drawings/drawing20.xml" ContentType="application/vnd.openxmlformats-officedocument.drawingml.chartshapes+xml"/>
  <Override PartName="/xl/charts/chart27.xml" ContentType="application/vnd.openxmlformats-officedocument.drawingml.chart+xml"/>
  <Override PartName="/xl/drawings/drawing21.xml" ContentType="application/vnd.openxmlformats-officedocument.drawingml.chartshapes+xml"/>
  <Override PartName="/xl/charts/chart28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30" yWindow="-30" windowWidth="28830" windowHeight="7080" activeTab="8"/>
  </bookViews>
  <sheets>
    <sheet name="解説" sheetId="17" r:id="rId1"/>
    <sheet name="1-①収益的収支比率" sheetId="15" r:id="rId2"/>
    <sheet name="1-④企業債残高対事業規模比率" sheetId="16" r:id="rId3"/>
    <sheet name="1-⑤経費回収率" sheetId="14" r:id="rId4"/>
    <sheet name="1-⑥汚水処理原価" sheetId="13" r:id="rId5"/>
    <sheet name="1-⑦施設利用率" sheetId="12" r:id="rId6"/>
    <sheet name="1-⑧水洗化率" sheetId="10" r:id="rId7"/>
    <sheet name="2-③管渠改善率" sheetId="18" r:id="rId8"/>
    <sheet name="まとめ" sheetId="11" r:id="rId9"/>
  </sheets>
  <definedNames>
    <definedName name="_xlnm.Print_Area" localSheetId="1">'1-①収益的収支比率'!$A$1:$Y$45</definedName>
    <definedName name="_xlnm.Print_Area" localSheetId="2">'1-④企業債残高対事業規模比率'!$A$1:$Y$45</definedName>
    <definedName name="_xlnm.Print_Area" localSheetId="3">'1-⑤経費回収率'!$A$1:$Y$45</definedName>
    <definedName name="_xlnm.Print_Area" localSheetId="4">'1-⑥汚水処理原価'!$A$1:$Y$45</definedName>
    <definedName name="_xlnm.Print_Area" localSheetId="5">'1-⑦施設利用率'!$A$1:$Y$45</definedName>
    <definedName name="_xlnm.Print_Area" localSheetId="6">'1-⑧水洗化率'!$A$1:$Y$45</definedName>
    <definedName name="_xlnm.Print_Area" localSheetId="7">'2-③管渠改善率'!$A$1:$Y$45</definedName>
    <definedName name="_xlnm.Print_Area" localSheetId="8">まとめ!$A$1:$P$48</definedName>
    <definedName name="Z_06FC6148_88CB_4D11_960B_CA029D0CDC48_.wvu.PrintArea" localSheetId="0" hidden="1">解説!$B$1:$G$48</definedName>
    <definedName name="Z_ACB3DE99_342B_4C88_8629_9A5CCCC3D48F_.wvu.PrintArea" localSheetId="0" hidden="1">解説!$B$1:$G$48</definedName>
  </definedNames>
  <calcPr calcId="145621"/>
  <customWorkbookViews>
    <customWorkbookView name="下水道課（o-gesui04） - 個人用ビュー" guid="{06FC6148-88CB-4D11-960B-CA029D0CDC48}" mergeInterval="0" personalView="1" maximized="1" windowWidth="1916" windowHeight="850" activeSheetId="1"/>
    <customWorkbookView name="上下水道部管理課（o-suikanri06） - 個人用ビュー" guid="{ACB3DE99-342B-4C88-8629-9A5CCCC3D48F}" mergeInterval="0" personalView="1" xWindow="328" yWindow="88" windowWidth="1498" windowHeight="690" activeSheetId="2"/>
  </customWorkbookViews>
</workbook>
</file>

<file path=xl/calcChain.xml><?xml version="1.0" encoding="utf-8"?>
<calcChain xmlns="http://schemas.openxmlformats.org/spreadsheetml/2006/main">
  <c r="F53" i="18" l="1"/>
  <c r="E53" i="18"/>
  <c r="D53" i="18"/>
  <c r="D52" i="18" s="1"/>
  <c r="D49" i="18" s="1"/>
  <c r="D57" i="18" s="1"/>
  <c r="C53" i="18"/>
  <c r="C52" i="18" s="1"/>
  <c r="C49" i="18" s="1"/>
  <c r="C57" i="18" s="1"/>
  <c r="F49" i="18"/>
  <c r="F57" i="18" s="1"/>
  <c r="E49" i="18"/>
  <c r="E57" i="18" s="1"/>
  <c r="F51" i="10"/>
  <c r="E51" i="10"/>
  <c r="D51" i="10"/>
  <c r="C51" i="10"/>
  <c r="F51" i="12"/>
  <c r="E51" i="12"/>
  <c r="D51" i="12"/>
  <c r="C51" i="12"/>
  <c r="F52" i="13"/>
  <c r="E52" i="13"/>
  <c r="D52" i="13"/>
  <c r="C52" i="13"/>
  <c r="F49" i="13"/>
  <c r="F54" i="13" s="1"/>
  <c r="E49" i="13"/>
  <c r="E54" i="13" s="1"/>
  <c r="D49" i="13"/>
  <c r="D54" i="13" s="1"/>
  <c r="C49" i="13"/>
  <c r="C54" i="13" s="1"/>
  <c r="F53" i="14"/>
  <c r="E53" i="14"/>
  <c r="D53" i="14"/>
  <c r="D50" i="14" s="1"/>
  <c r="D54" i="14" s="1"/>
  <c r="C53" i="14"/>
  <c r="F50" i="14"/>
  <c r="F54" i="14" s="1"/>
  <c r="E50" i="14"/>
  <c r="E54" i="14" s="1"/>
  <c r="C50" i="14"/>
  <c r="C54" i="14" s="1"/>
  <c r="F52" i="16"/>
  <c r="E52" i="16"/>
  <c r="D52" i="16"/>
  <c r="C52" i="16"/>
  <c r="F49" i="16"/>
  <c r="F56" i="16" l="1"/>
  <c r="F59" i="16"/>
  <c r="F52" i="15"/>
  <c r="E52" i="15"/>
  <c r="D52" i="15"/>
  <c r="C52" i="15"/>
  <c r="G49" i="18" l="1"/>
  <c r="G57" i="18" s="1"/>
  <c r="G51" i="12" l="1"/>
  <c r="F61" i="16" l="1"/>
  <c r="C61" i="16"/>
  <c r="D61" i="16"/>
  <c r="E61" i="16"/>
  <c r="G52" i="16"/>
  <c r="C57" i="15"/>
  <c r="D57" i="15"/>
  <c r="E57" i="15"/>
  <c r="F57" i="15"/>
  <c r="G52" i="15"/>
  <c r="G57" i="15" s="1"/>
  <c r="G54" i="14"/>
  <c r="G51" i="10"/>
  <c r="G54" i="13"/>
  <c r="C49" i="16" l="1"/>
  <c r="C56" i="16" s="1"/>
  <c r="E49" i="16"/>
  <c r="E56" i="16" s="1"/>
  <c r="D49" i="16"/>
  <c r="D56" i="16" s="1"/>
  <c r="G62" i="16"/>
  <c r="F62" i="16"/>
  <c r="E62" i="16"/>
  <c r="C62" i="16"/>
  <c r="G49" i="16"/>
  <c r="G56" i="16" s="1"/>
  <c r="G59" i="16" s="1"/>
  <c r="G61" i="16" s="1"/>
  <c r="D62" i="16" l="1"/>
</calcChain>
</file>

<file path=xl/comments1.xml><?xml version="1.0" encoding="utf-8"?>
<comments xmlns="http://schemas.openxmlformats.org/spreadsheetml/2006/main">
  <authors>
    <author>下水道課（o-gesui04）</author>
  </authors>
  <commentList>
    <comment ref="H51" authorId="0">
      <text>
        <r>
          <rPr>
            <b/>
            <sz val="9"/>
            <color indexed="81"/>
            <rFont val="ＭＳ Ｐゴシック"/>
            <family val="3"/>
            <charset val="128"/>
          </rPr>
          <t>計算方法が不明のため、逆算して算出。</t>
        </r>
      </text>
    </comment>
  </commentList>
</comments>
</file>

<file path=xl/sharedStrings.xml><?xml version="1.0" encoding="utf-8"?>
<sst xmlns="http://schemas.openxmlformats.org/spreadsheetml/2006/main" count="210" uniqueCount="135">
  <si>
    <t>収益的収支比率</t>
    <rPh sb="0" eb="3">
      <t>シュウエキテキ</t>
    </rPh>
    <rPh sb="3" eb="5">
      <t>シュウシ</t>
    </rPh>
    <rPh sb="5" eb="7">
      <t>ヒリツ</t>
    </rPh>
    <phoneticPr fontId="2"/>
  </si>
  <si>
    <t>累積欠損金比率</t>
    <rPh sb="0" eb="2">
      <t>ルイセキ</t>
    </rPh>
    <rPh sb="2" eb="4">
      <t>ケッソン</t>
    </rPh>
    <rPh sb="4" eb="5">
      <t>キン</t>
    </rPh>
    <rPh sb="5" eb="7">
      <t>ヒリツ</t>
    </rPh>
    <phoneticPr fontId="2"/>
  </si>
  <si>
    <t>流動比率</t>
    <rPh sb="0" eb="2">
      <t>リュウドウ</t>
    </rPh>
    <rPh sb="2" eb="4">
      <t>ヒリツ</t>
    </rPh>
    <phoneticPr fontId="2"/>
  </si>
  <si>
    <t>企業債残高対事業規模比率</t>
    <rPh sb="0" eb="2">
      <t>キギョウ</t>
    </rPh>
    <rPh sb="2" eb="3">
      <t>サイ</t>
    </rPh>
    <rPh sb="3" eb="5">
      <t>ザンダカ</t>
    </rPh>
    <rPh sb="5" eb="6">
      <t>タイ</t>
    </rPh>
    <rPh sb="6" eb="8">
      <t>ジギョウ</t>
    </rPh>
    <rPh sb="8" eb="10">
      <t>キボ</t>
    </rPh>
    <rPh sb="10" eb="12">
      <t>ヒリツ</t>
    </rPh>
    <phoneticPr fontId="2"/>
  </si>
  <si>
    <t>経費回収率</t>
    <rPh sb="0" eb="2">
      <t>ケイヒ</t>
    </rPh>
    <rPh sb="2" eb="4">
      <t>カイシュウ</t>
    </rPh>
    <rPh sb="4" eb="5">
      <t>リツ</t>
    </rPh>
    <phoneticPr fontId="2"/>
  </si>
  <si>
    <t>汚水処理原価</t>
    <rPh sb="0" eb="2">
      <t>オスイ</t>
    </rPh>
    <rPh sb="2" eb="4">
      <t>ショリ</t>
    </rPh>
    <rPh sb="4" eb="6">
      <t>ゲンカ</t>
    </rPh>
    <phoneticPr fontId="2"/>
  </si>
  <si>
    <t>施設利用率</t>
    <rPh sb="0" eb="2">
      <t>シセツ</t>
    </rPh>
    <rPh sb="2" eb="5">
      <t>リヨウリツ</t>
    </rPh>
    <phoneticPr fontId="2"/>
  </si>
  <si>
    <t>水洗化率</t>
    <rPh sb="0" eb="3">
      <t>スイセンカ</t>
    </rPh>
    <rPh sb="3" eb="4">
      <t>リツ</t>
    </rPh>
    <phoneticPr fontId="2"/>
  </si>
  <si>
    <t>有形固定資産減価償却率</t>
    <rPh sb="0" eb="2">
      <t>ユウケイ</t>
    </rPh>
    <rPh sb="2" eb="4">
      <t>コテイ</t>
    </rPh>
    <rPh sb="4" eb="6">
      <t>シサン</t>
    </rPh>
    <rPh sb="6" eb="8">
      <t>ゲンカ</t>
    </rPh>
    <rPh sb="8" eb="10">
      <t>ショウキャク</t>
    </rPh>
    <rPh sb="10" eb="11">
      <t>リツ</t>
    </rPh>
    <phoneticPr fontId="2"/>
  </si>
  <si>
    <t>管渠老朽化率</t>
    <rPh sb="0" eb="2">
      <t>カンキョ</t>
    </rPh>
    <rPh sb="2" eb="5">
      <t>ロウキュウカ</t>
    </rPh>
    <rPh sb="5" eb="6">
      <t>リツ</t>
    </rPh>
    <phoneticPr fontId="2"/>
  </si>
  <si>
    <t>管渠改善率</t>
    <rPh sb="0" eb="2">
      <t>カンキョ</t>
    </rPh>
    <rPh sb="2" eb="4">
      <t>カイゼン</t>
    </rPh>
    <rPh sb="4" eb="5">
      <t>リツ</t>
    </rPh>
    <phoneticPr fontId="2"/>
  </si>
  <si>
    <t>説　　　明</t>
    <rPh sb="0" eb="1">
      <t>セツ</t>
    </rPh>
    <rPh sb="4" eb="5">
      <t>メイ</t>
    </rPh>
    <phoneticPr fontId="2"/>
  </si>
  <si>
    <t>総収益で費用をどの程度まかなえているか</t>
    <rPh sb="0" eb="3">
      <t>ソウシュウエキ</t>
    </rPh>
    <rPh sb="4" eb="6">
      <t>ヒヨウ</t>
    </rPh>
    <rPh sb="9" eb="11">
      <t>テイド</t>
    </rPh>
    <phoneticPr fontId="2"/>
  </si>
  <si>
    <t>営業収益に対する累積欠損金の状況</t>
    <rPh sb="0" eb="2">
      <t>エイギョウ</t>
    </rPh>
    <rPh sb="2" eb="4">
      <t>シュウエキ</t>
    </rPh>
    <rPh sb="5" eb="6">
      <t>タイ</t>
    </rPh>
    <rPh sb="8" eb="10">
      <t>ルイセキ</t>
    </rPh>
    <rPh sb="10" eb="13">
      <t>ケッソンキン</t>
    </rPh>
    <rPh sb="14" eb="16">
      <t>ジョウキョウ</t>
    </rPh>
    <phoneticPr fontId="2"/>
  </si>
  <si>
    <t>短期的債務に対する支払能力</t>
    <rPh sb="0" eb="3">
      <t>タンキテキ</t>
    </rPh>
    <rPh sb="3" eb="5">
      <t>サイム</t>
    </rPh>
    <rPh sb="6" eb="7">
      <t>タイ</t>
    </rPh>
    <rPh sb="9" eb="11">
      <t>シハラ</t>
    </rPh>
    <rPh sb="11" eb="13">
      <t>ノウリョク</t>
    </rPh>
    <phoneticPr fontId="2"/>
  </si>
  <si>
    <t>料金収入に対する企業債残高の割合</t>
    <rPh sb="0" eb="2">
      <t>リョウキン</t>
    </rPh>
    <rPh sb="2" eb="4">
      <t>シュウニュウ</t>
    </rPh>
    <rPh sb="5" eb="6">
      <t>タイ</t>
    </rPh>
    <rPh sb="8" eb="10">
      <t>キギョウ</t>
    </rPh>
    <rPh sb="10" eb="11">
      <t>サイ</t>
    </rPh>
    <rPh sb="11" eb="13">
      <t>ザンダカ</t>
    </rPh>
    <rPh sb="14" eb="16">
      <t>ワリアイ</t>
    </rPh>
    <phoneticPr fontId="2"/>
  </si>
  <si>
    <t>使用料で回収すべき経費を賄えているか</t>
    <rPh sb="0" eb="3">
      <t>シヨウリョウ</t>
    </rPh>
    <rPh sb="4" eb="6">
      <t>カイシュウ</t>
    </rPh>
    <rPh sb="9" eb="11">
      <t>ケイヒ</t>
    </rPh>
    <rPh sb="12" eb="13">
      <t>マカナ</t>
    </rPh>
    <phoneticPr fontId="2"/>
  </si>
  <si>
    <t>有収水量１㎥あたりの汚水処理に要した費用</t>
    <rPh sb="0" eb="2">
      <t>ユウシュウ</t>
    </rPh>
    <rPh sb="2" eb="4">
      <t>スイリョウ</t>
    </rPh>
    <rPh sb="10" eb="12">
      <t>オスイ</t>
    </rPh>
    <rPh sb="12" eb="14">
      <t>ショリ</t>
    </rPh>
    <rPh sb="15" eb="16">
      <t>ヨウ</t>
    </rPh>
    <rPh sb="18" eb="20">
      <t>ヒヨウ</t>
    </rPh>
    <phoneticPr fontId="2"/>
  </si>
  <si>
    <t>水洗便所を設置して汚水処理している割合</t>
    <rPh sb="0" eb="2">
      <t>スイセン</t>
    </rPh>
    <rPh sb="2" eb="4">
      <t>ベンジョ</t>
    </rPh>
    <rPh sb="5" eb="7">
      <t>セッチ</t>
    </rPh>
    <rPh sb="9" eb="11">
      <t>オスイ</t>
    </rPh>
    <rPh sb="11" eb="13">
      <t>ショリ</t>
    </rPh>
    <rPh sb="17" eb="19">
      <t>ワリアイ</t>
    </rPh>
    <phoneticPr fontId="2"/>
  </si>
  <si>
    <t>処理能力に対する一日平均処理水量の割合</t>
    <rPh sb="0" eb="2">
      <t>ショリ</t>
    </rPh>
    <rPh sb="2" eb="4">
      <t>ノウリョク</t>
    </rPh>
    <rPh sb="5" eb="6">
      <t>タイ</t>
    </rPh>
    <rPh sb="8" eb="10">
      <t>イチニチ</t>
    </rPh>
    <rPh sb="10" eb="12">
      <t>ヘイキン</t>
    </rPh>
    <rPh sb="12" eb="14">
      <t>ショリ</t>
    </rPh>
    <rPh sb="14" eb="16">
      <t>スイリョウ</t>
    </rPh>
    <rPh sb="17" eb="19">
      <t>ワリアイ</t>
    </rPh>
    <phoneticPr fontId="2"/>
  </si>
  <si>
    <t>減価償却がどの程度進んでいるか</t>
    <rPh sb="0" eb="2">
      <t>ゲンカ</t>
    </rPh>
    <rPh sb="2" eb="4">
      <t>ショウキャク</t>
    </rPh>
    <rPh sb="7" eb="9">
      <t>テイド</t>
    </rPh>
    <rPh sb="9" eb="10">
      <t>スス</t>
    </rPh>
    <phoneticPr fontId="2"/>
  </si>
  <si>
    <t>法定耐用年数を超えた管渠延長の割合</t>
    <rPh sb="0" eb="2">
      <t>ホウテイ</t>
    </rPh>
    <rPh sb="2" eb="4">
      <t>タイヨウ</t>
    </rPh>
    <rPh sb="4" eb="6">
      <t>ネンスウ</t>
    </rPh>
    <rPh sb="7" eb="8">
      <t>コ</t>
    </rPh>
    <rPh sb="10" eb="12">
      <t>カンキョ</t>
    </rPh>
    <rPh sb="12" eb="14">
      <t>エンチョウ</t>
    </rPh>
    <rPh sb="15" eb="17">
      <t>ワリアイ</t>
    </rPh>
    <phoneticPr fontId="2"/>
  </si>
  <si>
    <t>更新した管渠延長の割合</t>
    <rPh sb="0" eb="2">
      <t>コウシン</t>
    </rPh>
    <rPh sb="4" eb="6">
      <t>カンキョ</t>
    </rPh>
    <rPh sb="6" eb="8">
      <t>エンチョウ</t>
    </rPh>
    <rPh sb="9" eb="11">
      <t>ワリアイ</t>
    </rPh>
    <phoneticPr fontId="2"/>
  </si>
  <si>
    <t>現在処理区域内人口</t>
    <rPh sb="0" eb="2">
      <t>ゲンザイ</t>
    </rPh>
    <rPh sb="2" eb="4">
      <t>ショリ</t>
    </rPh>
    <rPh sb="4" eb="6">
      <t>クイキ</t>
    </rPh>
    <rPh sb="6" eb="7">
      <t>ナイ</t>
    </rPh>
    <rPh sb="7" eb="9">
      <t>ジンコウ</t>
    </rPh>
    <phoneticPr fontId="2"/>
  </si>
  <si>
    <t>営業収益</t>
    <rPh sb="0" eb="2">
      <t>エイギョウ</t>
    </rPh>
    <rPh sb="2" eb="4">
      <t>シュウエキ</t>
    </rPh>
    <phoneticPr fontId="2"/>
  </si>
  <si>
    <t>経営比較分析表の各指標解説</t>
    <rPh sb="0" eb="2">
      <t>ケイエイ</t>
    </rPh>
    <rPh sb="2" eb="4">
      <t>ヒカク</t>
    </rPh>
    <rPh sb="4" eb="6">
      <t>ブンセキ</t>
    </rPh>
    <rPh sb="6" eb="7">
      <t>ヒョウ</t>
    </rPh>
    <rPh sb="8" eb="11">
      <t>カクシヒョウ</t>
    </rPh>
    <rPh sb="11" eb="13">
      <t>カイセツ</t>
    </rPh>
    <phoneticPr fontId="2"/>
  </si>
  <si>
    <t>経営の健全性・効率性</t>
    <rPh sb="0" eb="2">
      <t>ケイエイ</t>
    </rPh>
    <rPh sb="3" eb="6">
      <t>ケンゼンセイ</t>
    </rPh>
    <rPh sb="7" eb="10">
      <t>コウリツセイ</t>
    </rPh>
    <phoneticPr fontId="2"/>
  </si>
  <si>
    <t>老朽化の状況</t>
    <rPh sb="0" eb="3">
      <t>ロウキュウカ</t>
    </rPh>
    <rPh sb="4" eb="6">
      <t>ジョウキョウ</t>
    </rPh>
    <phoneticPr fontId="2"/>
  </si>
  <si>
    <t>総収益</t>
    <rPh sb="0" eb="3">
      <t>ソウシュウエキ</t>
    </rPh>
    <phoneticPr fontId="2"/>
  </si>
  <si>
    <t>総費用＋地方債償還金</t>
    <rPh sb="0" eb="3">
      <t>ソウヒヨウ</t>
    </rPh>
    <rPh sb="4" eb="7">
      <t>チホウサイ</t>
    </rPh>
    <rPh sb="7" eb="10">
      <t>ショウカンキン</t>
    </rPh>
    <phoneticPr fontId="2"/>
  </si>
  <si>
    <t>地方債現在高合計－一般会計負担額</t>
    <rPh sb="0" eb="3">
      <t>チホウサイ</t>
    </rPh>
    <rPh sb="3" eb="5">
      <t>ゲンザイ</t>
    </rPh>
    <rPh sb="5" eb="6">
      <t>ダカ</t>
    </rPh>
    <rPh sb="6" eb="8">
      <t>ゴウケイ</t>
    </rPh>
    <rPh sb="9" eb="11">
      <t>イッパン</t>
    </rPh>
    <rPh sb="11" eb="13">
      <t>カイケイ</t>
    </rPh>
    <rPh sb="13" eb="15">
      <t>フタン</t>
    </rPh>
    <rPh sb="15" eb="16">
      <t>ガク</t>
    </rPh>
    <phoneticPr fontId="2"/>
  </si>
  <si>
    <t>営業収益－受託工事収益－雨水処理負担金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rPh sb="12" eb="14">
      <t>ウスイ</t>
    </rPh>
    <rPh sb="14" eb="16">
      <t>ショリ</t>
    </rPh>
    <rPh sb="16" eb="19">
      <t>フタンキン</t>
    </rPh>
    <phoneticPr fontId="2"/>
  </si>
  <si>
    <t>下水道使用料</t>
    <rPh sb="0" eb="3">
      <t>ゲスイドウ</t>
    </rPh>
    <rPh sb="3" eb="6">
      <t>シヨウリョウ</t>
    </rPh>
    <phoneticPr fontId="2"/>
  </si>
  <si>
    <t>汚水処理費（公費負担分を除く）</t>
    <rPh sb="0" eb="2">
      <t>オスイ</t>
    </rPh>
    <rPh sb="2" eb="4">
      <t>ショリ</t>
    </rPh>
    <rPh sb="4" eb="5">
      <t>ヒ</t>
    </rPh>
    <rPh sb="6" eb="8">
      <t>コウヒ</t>
    </rPh>
    <rPh sb="8" eb="10">
      <t>フタン</t>
    </rPh>
    <rPh sb="10" eb="11">
      <t>ブン</t>
    </rPh>
    <rPh sb="12" eb="13">
      <t>ノゾ</t>
    </rPh>
    <phoneticPr fontId="2"/>
  </si>
  <si>
    <t>年間有収水量</t>
    <rPh sb="0" eb="2">
      <t>ネンカン</t>
    </rPh>
    <rPh sb="2" eb="4">
      <t>ユウシュウ</t>
    </rPh>
    <rPh sb="4" eb="6">
      <t>スイリョウ</t>
    </rPh>
    <phoneticPr fontId="2"/>
  </si>
  <si>
    <t>晴天時一日平均処理水量</t>
    <rPh sb="0" eb="2">
      <t>セイテン</t>
    </rPh>
    <rPh sb="2" eb="3">
      <t>ジ</t>
    </rPh>
    <rPh sb="3" eb="5">
      <t>イチニチ</t>
    </rPh>
    <rPh sb="5" eb="7">
      <t>ヘイキン</t>
    </rPh>
    <rPh sb="7" eb="9">
      <t>ショリ</t>
    </rPh>
    <rPh sb="9" eb="11">
      <t>スイリョウ</t>
    </rPh>
    <phoneticPr fontId="2"/>
  </si>
  <si>
    <t>晴天時現在処理能力</t>
    <rPh sb="0" eb="2">
      <t>セイテン</t>
    </rPh>
    <rPh sb="2" eb="3">
      <t>ジ</t>
    </rPh>
    <rPh sb="3" eb="5">
      <t>ゲンザイ</t>
    </rPh>
    <rPh sb="5" eb="7">
      <t>ショリ</t>
    </rPh>
    <rPh sb="7" eb="9">
      <t>ノウリョク</t>
    </rPh>
    <phoneticPr fontId="2"/>
  </si>
  <si>
    <t>現在水洗便所設置済人口</t>
    <rPh sb="0" eb="2">
      <t>ゲンザイ</t>
    </rPh>
    <rPh sb="2" eb="4">
      <t>スイセン</t>
    </rPh>
    <rPh sb="4" eb="6">
      <t>ベンジョ</t>
    </rPh>
    <rPh sb="6" eb="8">
      <t>セッチ</t>
    </rPh>
    <rPh sb="8" eb="9">
      <t>スミ</t>
    </rPh>
    <rPh sb="9" eb="11">
      <t>ジンコウ</t>
    </rPh>
    <phoneticPr fontId="2"/>
  </si>
  <si>
    <t>算出方法</t>
    <rPh sb="0" eb="2">
      <t>サンシュツ</t>
    </rPh>
    <rPh sb="2" eb="4">
      <t>ホウホウ</t>
    </rPh>
    <phoneticPr fontId="2"/>
  </si>
  <si>
    <t>改善（更新・改良・維持）管渠延長</t>
    <rPh sb="0" eb="2">
      <t>カイゼン</t>
    </rPh>
    <rPh sb="3" eb="5">
      <t>コウシン</t>
    </rPh>
    <rPh sb="6" eb="8">
      <t>カイリョウ</t>
    </rPh>
    <rPh sb="9" eb="11">
      <t>イジ</t>
    </rPh>
    <rPh sb="12" eb="14">
      <t>カンキョ</t>
    </rPh>
    <rPh sb="14" eb="16">
      <t>エンチョウ</t>
    </rPh>
    <phoneticPr fontId="2"/>
  </si>
  <si>
    <t>下水道布設延長</t>
    <rPh sb="0" eb="3">
      <t>ゲスイドウ</t>
    </rPh>
    <rPh sb="3" eb="5">
      <t>フセツ</t>
    </rPh>
    <rPh sb="5" eb="7">
      <t>エンチョウ</t>
    </rPh>
    <phoneticPr fontId="2"/>
  </si>
  <si>
    <t>―下水・法非適用の場合―</t>
    <rPh sb="1" eb="3">
      <t>ゲスイ</t>
    </rPh>
    <rPh sb="4" eb="5">
      <t>ホウ</t>
    </rPh>
    <rPh sb="5" eb="6">
      <t>ヒ</t>
    </rPh>
    <rPh sb="6" eb="7">
      <t>テキ</t>
    </rPh>
    <rPh sb="7" eb="8">
      <t>ヨウ</t>
    </rPh>
    <rPh sb="9" eb="11">
      <t>バアイ</t>
    </rPh>
    <phoneticPr fontId="2"/>
  </si>
  <si>
    <t>1-⑧</t>
    <phoneticPr fontId="2"/>
  </si>
  <si>
    <t>H25</t>
  </si>
  <si>
    <t>H26</t>
  </si>
  <si>
    <t>1-⑦</t>
    <phoneticPr fontId="2"/>
  </si>
  <si>
    <t>処理能力</t>
    <rPh sb="0" eb="2">
      <t>ショリ</t>
    </rPh>
    <rPh sb="2" eb="4">
      <t>ノウリョク</t>
    </rPh>
    <phoneticPr fontId="2"/>
  </si>
  <si>
    <t>=</t>
    <phoneticPr fontId="2"/>
  </si>
  <si>
    <t>H27</t>
  </si>
  <si>
    <t>10表1行11列</t>
    <phoneticPr fontId="2"/>
  </si>
  <si>
    <t>10表1行12列</t>
    <rPh sb="7" eb="8">
      <t>レツ</t>
    </rPh>
    <phoneticPr fontId="2"/>
  </si>
  <si>
    <t>処理能力に対する一日平均処理水量の割合</t>
    <phoneticPr fontId="2"/>
  </si>
  <si>
    <t>10表1行48列</t>
    <rPh sb="7" eb="8">
      <t>レツ</t>
    </rPh>
    <phoneticPr fontId="2"/>
  </si>
  <si>
    <t>10表1行44列</t>
    <phoneticPr fontId="2"/>
  </si>
  <si>
    <t>一日平均処理水量</t>
    <rPh sb="0" eb="2">
      <t>イチニチ</t>
    </rPh>
    <rPh sb="2" eb="4">
      <t>ヘイキン</t>
    </rPh>
    <rPh sb="4" eb="6">
      <t>ショリ</t>
    </rPh>
    <rPh sb="6" eb="8">
      <t>スイリョウ</t>
    </rPh>
    <phoneticPr fontId="2"/>
  </si>
  <si>
    <t>1-⑥</t>
    <phoneticPr fontId="2"/>
  </si>
  <si>
    <t>有収水量１㎥あたりの汚水処理に要した費用</t>
    <phoneticPr fontId="2"/>
  </si>
  <si>
    <t>汚水処理費</t>
    <rPh sb="0" eb="2">
      <t>オスイ</t>
    </rPh>
    <rPh sb="2" eb="4">
      <t>ショリ</t>
    </rPh>
    <rPh sb="4" eb="5">
      <t>ヒ</t>
    </rPh>
    <phoneticPr fontId="2"/>
  </si>
  <si>
    <t>10表1行52列</t>
    <phoneticPr fontId="2"/>
  </si>
  <si>
    <t>処理区域内人口</t>
    <rPh sb="0" eb="2">
      <t>ショリ</t>
    </rPh>
    <rPh sb="2" eb="4">
      <t>クイキ</t>
    </rPh>
    <rPh sb="4" eb="5">
      <t>ナイ</t>
    </rPh>
    <rPh sb="5" eb="7">
      <t>ジンコウ</t>
    </rPh>
    <phoneticPr fontId="2"/>
  </si>
  <si>
    <t>1-⑤</t>
    <phoneticPr fontId="2"/>
  </si>
  <si>
    <t>使用料で回収すべき経費を賄えているか</t>
    <phoneticPr fontId="2"/>
  </si>
  <si>
    <t>26表1行3列</t>
    <rPh sb="6" eb="7">
      <t>レツ</t>
    </rPh>
    <phoneticPr fontId="2"/>
  </si>
  <si>
    <t>総費用</t>
    <rPh sb="0" eb="3">
      <t>ソウヒヨウ</t>
    </rPh>
    <phoneticPr fontId="2"/>
  </si>
  <si>
    <t>地方債償還金</t>
    <rPh sb="0" eb="3">
      <t>チホウサイ</t>
    </rPh>
    <rPh sb="3" eb="6">
      <t>ショウカンキン</t>
    </rPh>
    <phoneticPr fontId="2"/>
  </si>
  <si>
    <t>26表1行1列</t>
    <rPh sb="6" eb="7">
      <t>レツ</t>
    </rPh>
    <phoneticPr fontId="2"/>
  </si>
  <si>
    <t>26表1行12列</t>
    <phoneticPr fontId="2"/>
  </si>
  <si>
    <t>32表1行58列</t>
    <phoneticPr fontId="2"/>
  </si>
  <si>
    <t>総費用+償還金</t>
    <rPh sb="0" eb="3">
      <t>ソウヒヨウ</t>
    </rPh>
    <rPh sb="4" eb="7">
      <t>ショウカンキン</t>
    </rPh>
    <phoneticPr fontId="2"/>
  </si>
  <si>
    <t>1-④</t>
    <phoneticPr fontId="2"/>
  </si>
  <si>
    <t>地方債現在高</t>
    <rPh sb="0" eb="3">
      <t>チホウサイ</t>
    </rPh>
    <rPh sb="3" eb="5">
      <t>ゲンザイ</t>
    </rPh>
    <rPh sb="5" eb="6">
      <t>ダカ</t>
    </rPh>
    <phoneticPr fontId="2"/>
  </si>
  <si>
    <t>一般会計負担額</t>
    <rPh sb="0" eb="2">
      <t>イッパン</t>
    </rPh>
    <rPh sb="2" eb="4">
      <t>カイケイ</t>
    </rPh>
    <rPh sb="4" eb="6">
      <t>フタン</t>
    </rPh>
    <rPh sb="6" eb="7">
      <t>ガク</t>
    </rPh>
    <phoneticPr fontId="2"/>
  </si>
  <si>
    <t>24表1行12列</t>
    <phoneticPr fontId="2"/>
  </si>
  <si>
    <t>受託工事収益</t>
    <rPh sb="0" eb="2">
      <t>ジュタク</t>
    </rPh>
    <rPh sb="2" eb="4">
      <t>コウジ</t>
    </rPh>
    <rPh sb="4" eb="6">
      <t>シュウエキ</t>
    </rPh>
    <phoneticPr fontId="2"/>
  </si>
  <si>
    <t>雨水処理負担金</t>
    <rPh sb="0" eb="2">
      <t>ウスイ</t>
    </rPh>
    <rPh sb="2" eb="4">
      <t>ショリ</t>
    </rPh>
    <rPh sb="4" eb="7">
      <t>フタンキン</t>
    </rPh>
    <phoneticPr fontId="2"/>
  </si>
  <si>
    <t>26表1行4列</t>
    <phoneticPr fontId="2"/>
  </si>
  <si>
    <t>26表1行5列</t>
    <phoneticPr fontId="2"/>
  </si>
  <si>
    <t>24表1行16列</t>
    <phoneticPr fontId="2"/>
  </si>
  <si>
    <t>地方債－一般会計負担</t>
    <rPh sb="0" eb="3">
      <t>チホウサイ</t>
    </rPh>
    <rPh sb="4" eb="6">
      <t>イッパン</t>
    </rPh>
    <rPh sb="6" eb="8">
      <t>カイケイ</t>
    </rPh>
    <rPh sb="8" eb="10">
      <t>フタン</t>
    </rPh>
    <phoneticPr fontId="2"/>
  </si>
  <si>
    <t>1-①</t>
    <phoneticPr fontId="2"/>
  </si>
  <si>
    <t>総収益で費用をどの程度まかなえているか</t>
    <phoneticPr fontId="2"/>
  </si>
  <si>
    <t>維持管理費</t>
    <rPh sb="0" eb="2">
      <t>イジ</t>
    </rPh>
    <rPh sb="2" eb="4">
      <t>カンリ</t>
    </rPh>
    <rPh sb="4" eb="5">
      <t>ヒ</t>
    </rPh>
    <phoneticPr fontId="2"/>
  </si>
  <si>
    <t>元金償還</t>
    <rPh sb="0" eb="2">
      <t>ガンキン</t>
    </rPh>
    <rPh sb="2" eb="4">
      <t>ショウカン</t>
    </rPh>
    <phoneticPr fontId="2"/>
  </si>
  <si>
    <t>32表1行44列</t>
    <phoneticPr fontId="2"/>
  </si>
  <si>
    <t>32表1行58列</t>
    <phoneticPr fontId="2"/>
  </si>
  <si>
    <t>32表1行59列</t>
    <phoneticPr fontId="2"/>
  </si>
  <si>
    <t>元金償還×４割</t>
    <rPh sb="0" eb="2">
      <t>ガンキン</t>
    </rPh>
    <rPh sb="2" eb="4">
      <t>ショウカン</t>
    </rPh>
    <rPh sb="6" eb="7">
      <t>ワリ</t>
    </rPh>
    <phoneticPr fontId="2"/>
  </si>
  <si>
    <t>水洗便所設置人口</t>
    <rPh sb="0" eb="2">
      <t>スイセン</t>
    </rPh>
    <rPh sb="2" eb="4">
      <t>ベンジョ</t>
    </rPh>
    <rPh sb="4" eb="6">
      <t>セッチ</t>
    </rPh>
    <rPh sb="6" eb="8">
      <t>ジンコウ</t>
    </rPh>
    <phoneticPr fontId="2"/>
  </si>
  <si>
    <t>収益－工事収益－雨水</t>
    <rPh sb="0" eb="2">
      <t>シュウエキ</t>
    </rPh>
    <rPh sb="3" eb="5">
      <t>コウジ</t>
    </rPh>
    <rPh sb="5" eb="7">
      <t>シュウエキ</t>
    </rPh>
    <rPh sb="8" eb="10">
      <t>ウスイ</t>
    </rPh>
    <phoneticPr fontId="2"/>
  </si>
  <si>
    <t>○経営比較分析表</t>
    <rPh sb="1" eb="3">
      <t>ケイエイ</t>
    </rPh>
    <rPh sb="3" eb="5">
      <t>ヒカク</t>
    </rPh>
    <rPh sb="5" eb="7">
      <t>ブンセキ</t>
    </rPh>
    <rPh sb="7" eb="8">
      <t>ヒョウ</t>
    </rPh>
    <phoneticPr fontId="2"/>
  </si>
  <si>
    <t>事業名：</t>
    <rPh sb="0" eb="2">
      <t>ジギョウ</t>
    </rPh>
    <rPh sb="2" eb="3">
      <t>メイ</t>
    </rPh>
    <phoneticPr fontId="2"/>
  </si>
  <si>
    <t>類団平均</t>
    <rPh sb="0" eb="1">
      <t>ルイ</t>
    </rPh>
    <rPh sb="1" eb="2">
      <t>ダン</t>
    </rPh>
    <rPh sb="2" eb="4">
      <t>ヘイキン</t>
    </rPh>
    <phoneticPr fontId="2"/>
  </si>
  <si>
    <t>水洗化率</t>
    <rPh sb="0" eb="2">
      <t>スイセン</t>
    </rPh>
    <rPh sb="2" eb="3">
      <t>カ</t>
    </rPh>
    <rPh sb="3" eb="4">
      <t>リツ</t>
    </rPh>
    <phoneticPr fontId="2"/>
  </si>
  <si>
    <t>企業債残対事業規模比</t>
    <rPh sb="0" eb="2">
      <t>キギョウ</t>
    </rPh>
    <rPh sb="2" eb="3">
      <t>サイ</t>
    </rPh>
    <rPh sb="3" eb="4">
      <t>ザン</t>
    </rPh>
    <rPh sb="4" eb="5">
      <t>タイ</t>
    </rPh>
    <rPh sb="5" eb="7">
      <t>ジギョウ</t>
    </rPh>
    <rPh sb="7" eb="9">
      <t>キボ</t>
    </rPh>
    <rPh sb="9" eb="10">
      <t>ヒ</t>
    </rPh>
    <phoneticPr fontId="2"/>
  </si>
  <si>
    <t>32表2行16列</t>
    <rPh sb="7" eb="8">
      <t>レツ</t>
    </rPh>
    <phoneticPr fontId="2"/>
  </si>
  <si>
    <t>特定環境保全公共下水道</t>
    <rPh sb="0" eb="2">
      <t>トクテイ</t>
    </rPh>
    <rPh sb="2" eb="4">
      <t>カンキョウ</t>
    </rPh>
    <rPh sb="4" eb="6">
      <t>ホゼン</t>
    </rPh>
    <rPh sb="6" eb="8">
      <t>コウキョウ</t>
    </rPh>
    <rPh sb="8" eb="11">
      <t>ゲスイドウ</t>
    </rPh>
    <phoneticPr fontId="2"/>
  </si>
  <si>
    <t>営業外収益</t>
    <rPh sb="0" eb="3">
      <t>エイギョウガイ</t>
    </rPh>
    <rPh sb="3" eb="5">
      <t>シュウエキ</t>
    </rPh>
    <phoneticPr fontId="2"/>
  </si>
  <si>
    <t>営業費用</t>
    <rPh sb="0" eb="2">
      <t>エイギョウ</t>
    </rPh>
    <rPh sb="2" eb="4">
      <t>ヒヨウ</t>
    </rPh>
    <phoneticPr fontId="2"/>
  </si>
  <si>
    <t>営業外費用</t>
    <rPh sb="0" eb="3">
      <t>エイギョウガイ</t>
    </rPh>
    <rPh sb="3" eb="5">
      <t>ヒヨウ</t>
    </rPh>
    <phoneticPr fontId="2"/>
  </si>
  <si>
    <t>26表1行2列</t>
    <rPh sb="6" eb="7">
      <t>レツ</t>
    </rPh>
    <phoneticPr fontId="2"/>
  </si>
  <si>
    <t>26表1行7列</t>
    <rPh sb="6" eb="7">
      <t>レツ</t>
    </rPh>
    <phoneticPr fontId="2"/>
  </si>
  <si>
    <t>26表1行13列</t>
    <phoneticPr fontId="2"/>
  </si>
  <si>
    <t>26表1行17列</t>
    <phoneticPr fontId="2"/>
  </si>
  <si>
    <t>①</t>
    <phoneticPr fontId="2"/>
  </si>
  <si>
    <t>１－</t>
    <phoneticPr fontId="2"/>
  </si>
  <si>
    <t>×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</si>
  <si>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</si>
  <si>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</si>
  <si>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</si>
  <si>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</si>
  <si>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⑥</t>
    <phoneticPr fontId="2"/>
  </si>
  <si>
    <t>⑦</t>
    <phoneticPr fontId="2"/>
  </si>
  <si>
    <t>⑧</t>
    <phoneticPr fontId="2"/>
  </si>
  <si>
    <t>２－</t>
    <phoneticPr fontId="2"/>
  </si>
  <si>
    <t>H28</t>
    <phoneticPr fontId="2"/>
  </si>
  <si>
    <t>32表2行16列</t>
    <phoneticPr fontId="2"/>
  </si>
  <si>
    <t>※送付されてきた『経営比較分析表』から転記</t>
    <rPh sb="1" eb="3">
      <t>ソウフ</t>
    </rPh>
    <rPh sb="9" eb="11">
      <t>ケイエイ</t>
    </rPh>
    <rPh sb="11" eb="13">
      <t>ヒカク</t>
    </rPh>
    <rPh sb="13" eb="15">
      <t>ブンセキ</t>
    </rPh>
    <rPh sb="15" eb="16">
      <t>ヒョウ</t>
    </rPh>
    <rPh sb="19" eb="21">
      <t>テンキ</t>
    </rPh>
    <phoneticPr fontId="2"/>
  </si>
  <si>
    <t>2-③</t>
    <phoneticPr fontId="2"/>
  </si>
  <si>
    <t>管路更新率</t>
    <rPh sb="0" eb="2">
      <t>カンロ</t>
    </rPh>
    <rPh sb="2" eb="4">
      <t>コウシン</t>
    </rPh>
    <rPh sb="4" eb="5">
      <t>リツ</t>
    </rPh>
    <phoneticPr fontId="2"/>
  </si>
  <si>
    <t>更新した管路延長の割合</t>
    <rPh sb="0" eb="2">
      <t>コウシン</t>
    </rPh>
    <rPh sb="4" eb="6">
      <t>カンロ</t>
    </rPh>
    <rPh sb="6" eb="8">
      <t>エンチョウ</t>
    </rPh>
    <rPh sb="9" eb="11">
      <t>ワリアイ</t>
    </rPh>
    <phoneticPr fontId="2"/>
  </si>
  <si>
    <t>=</t>
    <phoneticPr fontId="2"/>
  </si>
  <si>
    <t>更新管路延長</t>
    <rPh sb="0" eb="2">
      <t>コウシン</t>
    </rPh>
    <rPh sb="2" eb="4">
      <t>カンロ</t>
    </rPh>
    <rPh sb="4" eb="6">
      <t>エンチョウ</t>
    </rPh>
    <phoneticPr fontId="2"/>
  </si>
  <si>
    <t>汚水管</t>
    <rPh sb="0" eb="2">
      <t>オスイ</t>
    </rPh>
    <rPh sb="2" eb="3">
      <t>カン</t>
    </rPh>
    <phoneticPr fontId="2"/>
  </si>
  <si>
    <t>10表2行10列</t>
    <phoneticPr fontId="2"/>
  </si>
  <si>
    <t>雨水管</t>
    <rPh sb="0" eb="2">
      <t>ウスイ</t>
    </rPh>
    <rPh sb="2" eb="3">
      <t>カン</t>
    </rPh>
    <phoneticPr fontId="2"/>
  </si>
  <si>
    <t>合流管</t>
    <rPh sb="0" eb="2">
      <t>ゴウリュウ</t>
    </rPh>
    <rPh sb="2" eb="3">
      <t>カン</t>
    </rPh>
    <phoneticPr fontId="2"/>
  </si>
  <si>
    <t>管路延長</t>
    <rPh sb="0" eb="2">
      <t>カンロ</t>
    </rPh>
    <rPh sb="2" eb="4">
      <t>エンチョウ</t>
    </rPh>
    <phoneticPr fontId="2"/>
  </si>
  <si>
    <t>10表1行31列</t>
  </si>
  <si>
    <t>10表1行32列</t>
    <phoneticPr fontId="2"/>
  </si>
  <si>
    <t>10表1行33列</t>
  </si>
  <si>
    <t>10表1行34列</t>
  </si>
  <si>
    <t>H29</t>
    <phoneticPr fontId="2"/>
  </si>
  <si>
    <t>26表1行2列</t>
    <phoneticPr fontId="2"/>
  </si>
  <si>
    <t>H29</t>
    <phoneticPr fontId="2"/>
  </si>
  <si>
    <t>H29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</si>
</sst>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2"/>
      <charset val="128"/>
    </font>
    <font>
      <b/>
      <sz val="14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2"/>
      <charset val="128"/>
    </font>
    <font>
      <sz val="10"/>
      <name val="ＭＳ Ｐゴシック"/>
      <family val="2"/>
      <charset val="128"/>
    </font>
    <font>
      <b/>
      <sz val="24"/>
      <color theme="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color theme="1"/>
      <name val="HG丸ｺﾞｼｯｸM-PRO"/>
      <family val="3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2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14999847407452621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 diagonalUp="1">
      <left/>
      <right style="medium">
        <color indexed="64"/>
      </right>
      <top/>
      <bottom/>
      <diagonal style="thin">
        <color auto="1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/>
      <bottom style="hair">
        <color indexed="64"/>
      </bottom>
      <diagonal style="thin">
        <color auto="1"/>
      </diagonal>
    </border>
    <border diagonalUp="1">
      <left/>
      <right style="medium">
        <color indexed="64"/>
      </right>
      <top/>
      <bottom style="hair">
        <color indexed="64"/>
      </bottom>
      <diagonal style="thin">
        <color auto="1"/>
      </diagonal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 style="hair">
        <color indexed="64"/>
      </top>
      <bottom/>
      <diagonal style="thin">
        <color auto="1"/>
      </diagonal>
    </border>
    <border diagonalUp="1">
      <left/>
      <right/>
      <top style="hair">
        <color indexed="64"/>
      </top>
      <bottom/>
      <diagonal style="thin">
        <color auto="1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 diagonalUp="1">
      <left style="thin">
        <color indexed="64"/>
      </left>
      <right/>
      <top style="hair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hair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auto="1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218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3" xfId="0" applyFont="1" applyBorder="1" applyAlignment="1">
      <alignment horizontal="center"/>
    </xf>
    <xf numFmtId="0" fontId="0" fillId="0" borderId="0" xfId="0" applyBorder="1">
      <alignment vertical="center"/>
    </xf>
    <xf numFmtId="0" fontId="0" fillId="0" borderId="7" xfId="0" applyBorder="1" applyAlignment="1">
      <alignment vertical="center"/>
    </xf>
    <xf numFmtId="0" fontId="0" fillId="0" borderId="16" xfId="0" applyBorder="1">
      <alignment vertical="center"/>
    </xf>
    <xf numFmtId="0" fontId="0" fillId="0" borderId="11" xfId="0" applyBorder="1">
      <alignment vertical="center"/>
    </xf>
    <xf numFmtId="0" fontId="0" fillId="0" borderId="1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3" xfId="0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0" fillId="0" borderId="40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47" xfId="0" applyBorder="1">
      <alignment vertical="center"/>
    </xf>
    <xf numFmtId="0" fontId="0" fillId="0" borderId="0" xfId="0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9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0" fillId="2" borderId="0" xfId="0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9" fontId="0" fillId="0" borderId="0" xfId="2" applyFont="1" applyBorder="1">
      <alignment vertical="center"/>
    </xf>
    <xf numFmtId="9" fontId="0" fillId="0" borderId="0" xfId="2" applyFont="1" applyBorder="1" applyAlignment="1">
      <alignment horizontal="center" vertical="center"/>
    </xf>
    <xf numFmtId="10" fontId="0" fillId="0" borderId="0" xfId="2" applyNumberFormat="1" applyFont="1" applyBorder="1">
      <alignment vertical="center"/>
    </xf>
    <xf numFmtId="38" fontId="0" fillId="0" borderId="12" xfId="1" applyFont="1" applyBorder="1" applyAlignment="1">
      <alignment vertical="center"/>
    </xf>
    <xf numFmtId="38" fontId="0" fillId="0" borderId="12" xfId="1" applyFont="1" applyBorder="1">
      <alignment vertical="center"/>
    </xf>
    <xf numFmtId="176" fontId="0" fillId="0" borderId="53" xfId="2" applyNumberFormat="1" applyFont="1" applyBorder="1">
      <alignment vertical="center"/>
    </xf>
    <xf numFmtId="176" fontId="0" fillId="0" borderId="55" xfId="2" applyNumberFormat="1" applyFont="1" applyBorder="1">
      <alignment vertical="center"/>
    </xf>
    <xf numFmtId="176" fontId="0" fillId="0" borderId="56" xfId="2" applyNumberFormat="1" applyFont="1" applyBorder="1">
      <alignment vertical="center"/>
    </xf>
    <xf numFmtId="40" fontId="0" fillId="0" borderId="0" xfId="1" applyNumberFormat="1" applyFont="1" applyBorder="1">
      <alignment vertical="center"/>
    </xf>
    <xf numFmtId="40" fontId="0" fillId="0" borderId="0" xfId="1" applyNumberFormat="1" applyFont="1" applyBorder="1" applyAlignment="1">
      <alignment vertical="center"/>
    </xf>
    <xf numFmtId="38" fontId="0" fillId="0" borderId="53" xfId="1" applyFont="1" applyBorder="1">
      <alignment vertical="center"/>
    </xf>
    <xf numFmtId="40" fontId="0" fillId="0" borderId="53" xfId="1" applyNumberFormat="1" applyFont="1" applyBorder="1">
      <alignment vertical="center"/>
    </xf>
    <xf numFmtId="40" fontId="0" fillId="0" borderId="55" xfId="1" applyNumberFormat="1" applyFont="1" applyBorder="1">
      <alignment vertical="center"/>
    </xf>
    <xf numFmtId="40" fontId="0" fillId="0" borderId="56" xfId="1" applyNumberFormat="1" applyFont="1" applyBorder="1">
      <alignment vertical="center"/>
    </xf>
    <xf numFmtId="38" fontId="0" fillId="0" borderId="0" xfId="1" applyFont="1" applyBorder="1" applyAlignment="1">
      <alignment vertical="center"/>
    </xf>
    <xf numFmtId="38" fontId="0" fillId="0" borderId="6" xfId="1" applyFont="1" applyBorder="1" applyAlignment="1">
      <alignment vertical="center"/>
    </xf>
    <xf numFmtId="38" fontId="0" fillId="0" borderId="6" xfId="1" applyFont="1" applyBorder="1">
      <alignment vertical="center"/>
    </xf>
    <xf numFmtId="38" fontId="0" fillId="0" borderId="1" xfId="1" applyFont="1" applyBorder="1" applyAlignment="1">
      <alignment vertical="center"/>
    </xf>
    <xf numFmtId="38" fontId="0" fillId="0" borderId="1" xfId="1" applyFont="1" applyBorder="1">
      <alignment vertical="center"/>
    </xf>
    <xf numFmtId="38" fontId="3" fillId="0" borderId="54" xfId="1" applyFont="1" applyBorder="1">
      <alignment vertical="center"/>
    </xf>
    <xf numFmtId="38" fontId="3" fillId="0" borderId="55" xfId="1" applyFont="1" applyBorder="1">
      <alignment vertical="center"/>
    </xf>
    <xf numFmtId="38" fontId="3" fillId="0" borderId="56" xfId="1" applyFont="1" applyBorder="1">
      <alignment vertical="center"/>
    </xf>
    <xf numFmtId="38" fontId="0" fillId="0" borderId="59" xfId="1" applyFont="1" applyBorder="1">
      <alignment vertical="center"/>
    </xf>
    <xf numFmtId="38" fontId="0" fillId="0" borderId="61" xfId="1" applyFont="1" applyBorder="1" applyAlignment="1">
      <alignment vertical="center"/>
    </xf>
    <xf numFmtId="38" fontId="0" fillId="0" borderId="61" xfId="1" applyFont="1" applyBorder="1">
      <alignment vertical="center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horizontal="right" vertical="center"/>
    </xf>
    <xf numFmtId="38" fontId="0" fillId="0" borderId="62" xfId="1" applyFont="1" applyBorder="1">
      <alignment vertical="center"/>
    </xf>
    <xf numFmtId="0" fontId="6" fillId="0" borderId="0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38" fontId="6" fillId="0" borderId="0" xfId="1" applyFont="1" applyBorder="1" applyAlignment="1">
      <alignment vertical="center"/>
    </xf>
    <xf numFmtId="38" fontId="6" fillId="0" borderId="25" xfId="1" applyFon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6" xfId="0" applyBorder="1" applyAlignment="1">
      <alignment vertical="center"/>
    </xf>
    <xf numFmtId="0" fontId="3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5" xfId="0" applyBorder="1">
      <alignment vertical="center"/>
    </xf>
    <xf numFmtId="0" fontId="6" fillId="0" borderId="37" xfId="0" applyFont="1" applyBorder="1" applyAlignment="1">
      <alignment vertical="center"/>
    </xf>
    <xf numFmtId="40" fontId="0" fillId="0" borderId="0" xfId="0" applyNumberFormat="1" applyBorder="1">
      <alignment vertical="center"/>
    </xf>
    <xf numFmtId="0" fontId="15" fillId="0" borderId="0" xfId="0" applyFont="1" applyFill="1" applyBorder="1" applyAlignment="1">
      <alignment vertical="center"/>
    </xf>
    <xf numFmtId="0" fontId="0" fillId="5" borderId="0" xfId="0" applyFill="1">
      <alignment vertical="center"/>
    </xf>
    <xf numFmtId="0" fontId="9" fillId="5" borderId="0" xfId="0" applyFont="1" applyFill="1">
      <alignment vertical="center"/>
    </xf>
    <xf numFmtId="0" fontId="0" fillId="4" borderId="0" xfId="0" applyFill="1">
      <alignment vertical="center"/>
    </xf>
    <xf numFmtId="0" fontId="9" fillId="4" borderId="0" xfId="0" applyFont="1" applyFill="1">
      <alignment vertical="center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right" vertical="center"/>
    </xf>
    <xf numFmtId="0" fontId="0" fillId="6" borderId="0" xfId="0" applyFill="1">
      <alignment vertical="center"/>
    </xf>
    <xf numFmtId="0" fontId="9" fillId="7" borderId="0" xfId="0" applyFont="1" applyFill="1">
      <alignment vertical="center"/>
    </xf>
    <xf numFmtId="0" fontId="0" fillId="7" borderId="0" xfId="0" applyFill="1">
      <alignment vertical="center"/>
    </xf>
    <xf numFmtId="0" fontId="9" fillId="8" borderId="0" xfId="0" applyFont="1" applyFill="1">
      <alignment vertical="center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38" fontId="16" fillId="0" borderId="12" xfId="1" applyFont="1" applyBorder="1">
      <alignment vertical="center"/>
    </xf>
    <xf numFmtId="38" fontId="0" fillId="0" borderId="72" xfId="1" applyFont="1" applyBorder="1">
      <alignment vertical="center"/>
    </xf>
    <xf numFmtId="0" fontId="0" fillId="10" borderId="0" xfId="0" applyFill="1">
      <alignment vertical="center"/>
    </xf>
    <xf numFmtId="0" fontId="0" fillId="0" borderId="24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38" fontId="17" fillId="0" borderId="12" xfId="1" applyFont="1" applyBorder="1">
      <alignment vertical="center"/>
    </xf>
    <xf numFmtId="0" fontId="0" fillId="0" borderId="3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29" xfId="0" applyFont="1" applyBorder="1" applyAlignment="1">
      <alignment vertical="center"/>
    </xf>
    <xf numFmtId="0" fontId="6" fillId="0" borderId="48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30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44" xfId="0" applyFont="1" applyBorder="1" applyAlignment="1">
      <alignment vertical="center"/>
    </xf>
    <xf numFmtId="0" fontId="6" fillId="0" borderId="69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38" fontId="6" fillId="0" borderId="26" xfId="1" applyFont="1" applyBorder="1" applyAlignment="1">
      <alignment vertical="center"/>
    </xf>
    <xf numFmtId="38" fontId="6" fillId="0" borderId="43" xfId="1" applyFont="1" applyBorder="1" applyAlignment="1">
      <alignment vertical="center"/>
    </xf>
    <xf numFmtId="38" fontId="6" fillId="0" borderId="7" xfId="1" applyFont="1" applyBorder="1" applyAlignment="1">
      <alignment vertical="center"/>
    </xf>
    <xf numFmtId="38" fontId="6" fillId="0" borderId="30" xfId="1" applyFont="1" applyBorder="1" applyAlignment="1">
      <alignment vertical="center"/>
    </xf>
    <xf numFmtId="38" fontId="6" fillId="0" borderId="20" xfId="1" applyFont="1" applyBorder="1" applyAlignment="1">
      <alignment vertical="center"/>
    </xf>
    <xf numFmtId="38" fontId="6" fillId="0" borderId="44" xfId="1" applyFont="1" applyBorder="1" applyAlignment="1">
      <alignment vertical="center"/>
    </xf>
    <xf numFmtId="38" fontId="6" fillId="0" borderId="65" xfId="1" applyFont="1" applyBorder="1" applyAlignment="1">
      <alignment horizontal="center" vertical="center"/>
    </xf>
    <xf numFmtId="38" fontId="6" fillId="0" borderId="46" xfId="1" applyFont="1" applyBorder="1" applyAlignment="1">
      <alignment horizontal="center" vertical="center"/>
    </xf>
    <xf numFmtId="38" fontId="6" fillId="0" borderId="45" xfId="1" applyFont="1" applyBorder="1" applyAlignment="1">
      <alignment horizontal="center" vertical="center"/>
    </xf>
    <xf numFmtId="38" fontId="6" fillId="0" borderId="66" xfId="1" applyFont="1" applyBorder="1" applyAlignment="1">
      <alignment horizontal="center" vertical="center"/>
    </xf>
    <xf numFmtId="38" fontId="6" fillId="0" borderId="27" xfId="1" applyFont="1" applyBorder="1" applyAlignment="1">
      <alignment horizontal="center" vertical="center"/>
    </xf>
    <xf numFmtId="38" fontId="6" fillId="0" borderId="35" xfId="1" applyFont="1" applyBorder="1" applyAlignment="1">
      <alignment horizontal="center" vertical="center"/>
    </xf>
    <xf numFmtId="38" fontId="6" fillId="0" borderId="67" xfId="1" applyFont="1" applyBorder="1" applyAlignment="1">
      <alignment horizontal="center" vertical="center"/>
    </xf>
    <xf numFmtId="38" fontId="6" fillId="0" borderId="41" xfId="1" applyFont="1" applyBorder="1" applyAlignment="1">
      <alignment horizontal="center" vertical="center"/>
    </xf>
    <xf numFmtId="38" fontId="6" fillId="0" borderId="42" xfId="1" applyFon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37" xfId="0" applyBorder="1" applyAlignment="1">
      <alignment vertical="center"/>
    </xf>
    <xf numFmtId="0" fontId="6" fillId="0" borderId="3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26" xfId="0" applyFont="1" applyBorder="1" applyAlignment="1">
      <alignment vertical="center"/>
    </xf>
    <xf numFmtId="0" fontId="6" fillId="0" borderId="43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68" xfId="0" applyFont="1" applyBorder="1" applyAlignment="1">
      <alignment vertical="center"/>
    </xf>
    <xf numFmtId="0" fontId="6" fillId="0" borderId="6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38" fontId="0" fillId="0" borderId="6" xfId="1" applyFont="1" applyBorder="1" applyAlignment="1">
      <alignment horizontal="center" vertical="center"/>
    </xf>
    <xf numFmtId="38" fontId="0" fillId="0" borderId="4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6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0" borderId="57" xfId="0" applyFont="1" applyBorder="1" applyAlignment="1">
      <alignment vertical="center"/>
    </xf>
    <xf numFmtId="0" fontId="7" fillId="0" borderId="51" xfId="0" applyFont="1" applyBorder="1" applyAlignment="1">
      <alignment vertical="center"/>
    </xf>
    <xf numFmtId="0" fontId="7" fillId="0" borderId="52" xfId="0" applyFont="1" applyBorder="1" applyAlignment="1">
      <alignment vertical="center"/>
    </xf>
    <xf numFmtId="0" fontId="7" fillId="0" borderId="39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60" xfId="0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61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総収益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'1-①収益的収支比率'!$A$51:$B$51</c:f>
              <c:strCache>
                <c:ptCount val="1"/>
                <c:pt idx="0">
                  <c:v>営業外収益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'1-①収益的収支比率'!$C$51:$G$51</c:f>
              <c:numCache>
                <c:formatCode>#,##0_);[Red]\(#,##0\)</c:formatCode>
                <c:ptCount val="5"/>
                <c:pt idx="0">
                  <c:v>128246</c:v>
                </c:pt>
                <c:pt idx="1">
                  <c:v>136145</c:v>
                </c:pt>
                <c:pt idx="2">
                  <c:v>140541</c:v>
                </c:pt>
                <c:pt idx="3">
                  <c:v>140689</c:v>
                </c:pt>
                <c:pt idx="4">
                  <c:v>209172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'1-①収益的収支比率'!$A$50:$B$50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'1-①収益的収支比率'!$C$50:$G$50</c:f>
              <c:numCache>
                <c:formatCode>#,##0_);[Red]\(#,##0\)</c:formatCode>
                <c:ptCount val="5"/>
                <c:pt idx="0">
                  <c:v>23799</c:v>
                </c:pt>
                <c:pt idx="1">
                  <c:v>25388</c:v>
                </c:pt>
                <c:pt idx="2">
                  <c:v>27811</c:v>
                </c:pt>
                <c:pt idx="3">
                  <c:v>29199</c:v>
                </c:pt>
                <c:pt idx="4">
                  <c:v>31640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152045</c:v>
                </c:pt>
                <c:pt idx="1">
                  <c:v>161533</c:v>
                </c:pt>
                <c:pt idx="2">
                  <c:v>168352</c:v>
                </c:pt>
                <c:pt idx="3">
                  <c:v>169888</c:v>
                </c:pt>
                <c:pt idx="4">
                  <c:v>240812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48736"/>
        <c:axId val="45350272"/>
      </c:barChart>
      <c:catAx>
        <c:axId val="45348736"/>
        <c:scaling>
          <c:orientation val="minMax"/>
        </c:scaling>
        <c:delete val="0"/>
        <c:axPos val="b"/>
        <c:majorTickMark val="none"/>
        <c:minorTickMark val="none"/>
        <c:tickLblPos val="nextTo"/>
        <c:crossAx val="45350272"/>
        <c:crosses val="autoZero"/>
        <c:auto val="1"/>
        <c:lblAlgn val="ctr"/>
        <c:lblOffset val="100"/>
        <c:noMultiLvlLbl val="0"/>
      </c:catAx>
      <c:valAx>
        <c:axId val="45350272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374031187278061"/>
              <c:y val="5.814501849286831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5348736"/>
        <c:crosses val="autoZero"/>
        <c:crossBetween val="between"/>
        <c:majorUnit val="6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汚水処理費（公費負担分を除く）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'1-⑥汚水処理原価'!$A$52:$B$52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'1-⑥汚水処理原価'!$C$52:$G$52</c:f>
              <c:numCache>
                <c:formatCode>#,##0_);[Red]\(#,##0\)</c:formatCode>
                <c:ptCount val="5"/>
                <c:pt idx="0">
                  <c:v>43608.800000000003</c:v>
                </c:pt>
                <c:pt idx="1">
                  <c:v>50728.4</c:v>
                </c:pt>
                <c:pt idx="2">
                  <c:v>56929.200000000004</c:v>
                </c:pt>
                <c:pt idx="3">
                  <c:v>58770.400000000001</c:v>
                </c:pt>
                <c:pt idx="4">
                  <c:v>0</c:v>
                </c:pt>
              </c:numCache>
            </c:numRef>
          </c:val>
        </c:ser>
        <c:ser>
          <c:idx val="0"/>
          <c:order val="1"/>
          <c:tx>
            <c:strRef>
              <c:f>'1-⑥汚水処理原価'!$A$50:$B$50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'1-⑥汚水処理原価'!$C$50:$G$50</c:f>
              <c:numCache>
                <c:formatCode>#,##0_);[Red]\(#,##0\)</c:formatCode>
                <c:ptCount val="5"/>
                <c:pt idx="0">
                  <c:v>53601</c:v>
                </c:pt>
                <c:pt idx="1">
                  <c:v>52544</c:v>
                </c:pt>
                <c:pt idx="2">
                  <c:v>50624</c:v>
                </c:pt>
                <c:pt idx="3">
                  <c:v>51109</c:v>
                </c:pt>
                <c:pt idx="4">
                  <c:v>57020</c:v>
                </c:pt>
              </c:numCache>
            </c:numRef>
          </c:val>
        </c:ser>
        <c:ser>
          <c:idx val="2"/>
          <c:order val="2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24800"/>
        <c:axId val="49326336"/>
      </c:barChart>
      <c:catAx>
        <c:axId val="4932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326336"/>
        <c:crosses val="autoZero"/>
        <c:auto val="1"/>
        <c:lblAlgn val="ctr"/>
        <c:lblOffset val="100"/>
        <c:noMultiLvlLbl val="0"/>
      </c:catAx>
      <c:valAx>
        <c:axId val="49326336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1514426421077"/>
              <c:y val="5.892050028624665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324800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年間有収水量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135949</c:v>
                </c:pt>
                <c:pt idx="1">
                  <c:v>138606</c:v>
                </c:pt>
                <c:pt idx="2">
                  <c:v>147370</c:v>
                </c:pt>
                <c:pt idx="3">
                  <c:v>154375</c:v>
                </c:pt>
                <c:pt idx="4">
                  <c:v>161756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87872"/>
        <c:axId val="49489408"/>
      </c:barChart>
      <c:catAx>
        <c:axId val="49487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489408"/>
        <c:crosses val="autoZero"/>
        <c:auto val="1"/>
        <c:lblAlgn val="ctr"/>
        <c:lblOffset val="100"/>
        <c:noMultiLvlLbl val="0"/>
      </c:catAx>
      <c:valAx>
        <c:axId val="49489408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663980237764396"/>
              <c:y val="4.94098167635587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487872"/>
        <c:crosses val="autoZero"/>
        <c:crossBetween val="between"/>
        <c:majorUnit val="5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135949</c:v>
                </c:pt>
                <c:pt idx="1">
                  <c:v>138606</c:v>
                </c:pt>
                <c:pt idx="2">
                  <c:v>147370</c:v>
                </c:pt>
                <c:pt idx="3">
                  <c:v>154375</c:v>
                </c:pt>
                <c:pt idx="4">
                  <c:v>161756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14752"/>
        <c:axId val="49516928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715.04608345776728</c:v>
                </c:pt>
                <c:pt idx="1">
                  <c:v>745.07885661515377</c:v>
                </c:pt>
                <c:pt idx="2">
                  <c:v>729.81746624143318</c:v>
                </c:pt>
                <c:pt idx="3">
                  <c:v>711.7693927125506</c:v>
                </c:pt>
                <c:pt idx="4">
                  <c:v>352.5062439724029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20640"/>
        <c:axId val="49518848"/>
      </c:lineChart>
      <c:catAx>
        <c:axId val="49514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49516928"/>
        <c:crosses val="autoZero"/>
        <c:auto val="1"/>
        <c:lblAlgn val="ctr"/>
        <c:lblOffset val="100"/>
        <c:noMultiLvlLbl val="0"/>
      </c:catAx>
      <c:valAx>
        <c:axId val="49516928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2195917863208275"/>
              <c:y val="3.363297041728489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514752"/>
        <c:crosses val="autoZero"/>
        <c:crossBetween val="between"/>
        <c:majorUnit val="50000"/>
      </c:valAx>
      <c:valAx>
        <c:axId val="49518848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49520640"/>
        <c:crosses val="max"/>
        <c:crossBetween val="between"/>
        <c:majorUnit val="250"/>
      </c:valAx>
      <c:catAx>
        <c:axId val="495206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1884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晴天時一日平均処理水量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401</c:v>
                </c:pt>
                <c:pt idx="2">
                  <c:v>393</c:v>
                </c:pt>
                <c:pt idx="3">
                  <c:v>413</c:v>
                </c:pt>
                <c:pt idx="4">
                  <c:v>457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608960"/>
        <c:axId val="50221056"/>
      </c:barChart>
      <c:catAx>
        <c:axId val="49608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221056"/>
        <c:crosses val="autoZero"/>
        <c:auto val="1"/>
        <c:lblAlgn val="ctr"/>
        <c:lblOffset val="100"/>
        <c:noMultiLvlLbl val="0"/>
      </c:catAx>
      <c:valAx>
        <c:axId val="50221056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4962855791435964"/>
              <c:y val="6.027959626767107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60896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晴天時現在処理能力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38976"/>
        <c:axId val="50240512"/>
      </c:barChart>
      <c:catAx>
        <c:axId val="50238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240512"/>
        <c:crosses val="autoZero"/>
        <c:auto val="1"/>
        <c:lblAlgn val="ctr"/>
        <c:lblOffset val="100"/>
        <c:noMultiLvlLbl val="0"/>
      </c:catAx>
      <c:valAx>
        <c:axId val="50240512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㎥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3823436776285324E-2"/>
              <c:y val="5.396817201128547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0238976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401</c:v>
                </c:pt>
                <c:pt idx="2">
                  <c:v>393</c:v>
                </c:pt>
                <c:pt idx="3">
                  <c:v>413</c:v>
                </c:pt>
                <c:pt idx="4">
                  <c:v>457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278400"/>
        <c:axId val="50280320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34.766355140186917</c:v>
                </c:pt>
                <c:pt idx="1">
                  <c:v>37.476635514018689</c:v>
                </c:pt>
                <c:pt idx="2">
                  <c:v>36.728971962616825</c:v>
                </c:pt>
                <c:pt idx="3">
                  <c:v>38.598130841121495</c:v>
                </c:pt>
                <c:pt idx="4">
                  <c:v>42.710280373831779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96320"/>
        <c:axId val="50294784"/>
      </c:lineChart>
      <c:catAx>
        <c:axId val="50278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50280320"/>
        <c:crosses val="autoZero"/>
        <c:auto val="1"/>
        <c:lblAlgn val="ctr"/>
        <c:lblOffset val="100"/>
        <c:noMultiLvlLbl val="0"/>
      </c:catAx>
      <c:valAx>
        <c:axId val="50280320"/>
        <c:scaling>
          <c:orientation val="minMax"/>
          <c:max val="12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7007469527638241"/>
              <c:y val="4.171511642330153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0278400"/>
        <c:crosses val="autoZero"/>
        <c:crossBetween val="between"/>
        <c:majorUnit val="200"/>
      </c:valAx>
      <c:valAx>
        <c:axId val="50294784"/>
        <c:scaling>
          <c:orientation val="minMax"/>
          <c:max val="45"/>
          <c:min val="25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50296320"/>
        <c:crosses val="max"/>
        <c:crossBetween val="between"/>
        <c:majorUnit val="10"/>
      </c:valAx>
      <c:catAx>
        <c:axId val="50296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947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現在</a:t>
            </a:r>
            <a:r>
              <a:rPr lang="ja-JP" sz="1600"/>
              <a:t>水洗便所設置済人口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1416</c:v>
                </c:pt>
                <c:pt idx="1">
                  <c:v>1541</c:v>
                </c:pt>
                <c:pt idx="2">
                  <c:v>1633</c:v>
                </c:pt>
                <c:pt idx="3">
                  <c:v>1711</c:v>
                </c:pt>
                <c:pt idx="4">
                  <c:v>1802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540544"/>
        <c:axId val="50542080"/>
      </c:barChart>
      <c:catAx>
        <c:axId val="505405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0542080"/>
        <c:crosses val="autoZero"/>
        <c:auto val="1"/>
        <c:lblAlgn val="ctr"/>
        <c:lblOffset val="100"/>
        <c:noMultiLvlLbl val="0"/>
      </c:catAx>
      <c:valAx>
        <c:axId val="50542080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4991372549019608"/>
              <c:y val="5.609196057666809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0540544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現在処理区域内人口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3235</c:v>
                </c:pt>
                <c:pt idx="1">
                  <c:v>3213</c:v>
                </c:pt>
                <c:pt idx="2">
                  <c:v>3179</c:v>
                </c:pt>
                <c:pt idx="3">
                  <c:v>3234</c:v>
                </c:pt>
                <c:pt idx="4">
                  <c:v>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124096"/>
        <c:axId val="53138176"/>
      </c:barChart>
      <c:catAx>
        <c:axId val="53124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138176"/>
        <c:crosses val="autoZero"/>
        <c:auto val="1"/>
        <c:lblAlgn val="ctr"/>
        <c:lblOffset val="100"/>
        <c:noMultiLvlLbl val="0"/>
      </c:catAx>
      <c:valAx>
        <c:axId val="53138176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（人）</a:t>
                </a:r>
              </a:p>
            </c:rich>
          </c:tx>
          <c:layout>
            <c:manualLayout>
              <c:xMode val="edge"/>
              <c:yMode val="edge"/>
              <c:x val="0.12899871804863758"/>
              <c:y val="6.179783865045037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3124096"/>
        <c:crosses val="autoZero"/>
        <c:crossBetween val="between"/>
        <c:majorUnit val="15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1416</c:v>
                </c:pt>
                <c:pt idx="1">
                  <c:v>1541</c:v>
                </c:pt>
                <c:pt idx="2">
                  <c:v>1633</c:v>
                </c:pt>
                <c:pt idx="3">
                  <c:v>1711</c:v>
                </c:pt>
                <c:pt idx="4">
                  <c:v>1802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3235</c:v>
                </c:pt>
                <c:pt idx="1">
                  <c:v>3213</c:v>
                </c:pt>
                <c:pt idx="2">
                  <c:v>3179</c:v>
                </c:pt>
                <c:pt idx="3">
                  <c:v>3234</c:v>
                </c:pt>
                <c:pt idx="4">
                  <c:v>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335552"/>
        <c:axId val="53337472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43.771251931993817</c:v>
                </c:pt>
                <c:pt idx="1">
                  <c:v>47.961406784936194</c:v>
                </c:pt>
                <c:pt idx="2">
                  <c:v>51.368354828562445</c:v>
                </c:pt>
                <c:pt idx="3">
                  <c:v>52.906617192331474</c:v>
                </c:pt>
                <c:pt idx="4">
                  <c:v>54.506957047791893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365760"/>
        <c:axId val="53364224"/>
      </c:lineChart>
      <c:catAx>
        <c:axId val="53335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3337472"/>
        <c:crosses val="autoZero"/>
        <c:auto val="1"/>
        <c:lblAlgn val="ctr"/>
        <c:lblOffset val="100"/>
        <c:noMultiLvlLbl val="0"/>
      </c:catAx>
      <c:valAx>
        <c:axId val="53337472"/>
        <c:scaling>
          <c:orientation val="minMax"/>
          <c:max val="45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723302139226707"/>
              <c:y val="3.4224511062970503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3335552"/>
        <c:crosses val="autoZero"/>
        <c:crossBetween val="between"/>
        <c:majorUnit val="1500"/>
      </c:valAx>
      <c:valAx>
        <c:axId val="53364224"/>
        <c:scaling>
          <c:orientation val="minMax"/>
          <c:max val="75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53365760"/>
        <c:crosses val="max"/>
        <c:crossBetween val="between"/>
        <c:majorUnit val="15"/>
      </c:valAx>
      <c:catAx>
        <c:axId val="53365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36422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当該年度に更新した管路延長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'2-③管渠改善率'!$A$52:$B$52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'2-③管渠改善率'!$C$52:$G$52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'2-③管渠改善率'!$A$51:$B$51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'2-③管渠改善率'!$C$51:$G$51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'2-③管渠改善率'!$A$50:$B$50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'2-③管渠改善率'!$C$50:$G$50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0"/>
          <c:order val="3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3535104"/>
        <c:axId val="53536640"/>
      </c:barChart>
      <c:catAx>
        <c:axId val="53535104"/>
        <c:scaling>
          <c:orientation val="minMax"/>
        </c:scaling>
        <c:delete val="0"/>
        <c:axPos val="b"/>
        <c:majorTickMark val="none"/>
        <c:minorTickMark val="none"/>
        <c:tickLblPos val="nextTo"/>
        <c:crossAx val="53536640"/>
        <c:crosses val="autoZero"/>
        <c:auto val="1"/>
        <c:lblAlgn val="ctr"/>
        <c:lblOffset val="100"/>
        <c:noMultiLvlLbl val="0"/>
      </c:catAx>
      <c:valAx>
        <c:axId val="5353664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777974764024063"/>
              <c:y val="4.539890750315143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53535104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総費用＋地方債償還金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'1-①収益的収支比率'!$A$56:$B$56</c:f>
              <c:strCache>
                <c:ptCount val="1"/>
                <c:pt idx="0">
                  <c:v>地方債償還金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'1-①収益的収支比率'!$C$56:$G$56</c:f>
              <c:numCache>
                <c:formatCode>#,##0_);[Red]\(#,##0\)</c:formatCode>
                <c:ptCount val="5"/>
                <c:pt idx="0">
                  <c:v>109022</c:v>
                </c:pt>
                <c:pt idx="1">
                  <c:v>126821</c:v>
                </c:pt>
                <c:pt idx="2">
                  <c:v>142323</c:v>
                </c:pt>
                <c:pt idx="3">
                  <c:v>146926</c:v>
                </c:pt>
                <c:pt idx="4">
                  <c:v>154489</c:v>
                </c:pt>
              </c:numCache>
            </c:numRef>
          </c:val>
        </c:ser>
        <c:ser>
          <c:idx val="3"/>
          <c:order val="1"/>
          <c:tx>
            <c:strRef>
              <c:f>'1-①収益的収支比率'!$A$55:$B$55</c:f>
              <c:strCache>
                <c:ptCount val="1"/>
                <c:pt idx="0">
                  <c:v>営業外費用</c:v>
                </c:pt>
              </c:strCache>
            </c:strRef>
          </c:tx>
          <c:invertIfNegative val="0"/>
          <c:val>
            <c:numRef>
              <c:f>'1-①収益的収支比率'!$C$55:$G$55</c:f>
              <c:numCache>
                <c:formatCode>#,##0_);[Red]\(#,##0\)</c:formatCode>
                <c:ptCount val="5"/>
                <c:pt idx="0">
                  <c:v>33031</c:v>
                </c:pt>
                <c:pt idx="1">
                  <c:v>32896</c:v>
                </c:pt>
                <c:pt idx="2">
                  <c:v>32334</c:v>
                </c:pt>
                <c:pt idx="3">
                  <c:v>30623</c:v>
                </c:pt>
                <c:pt idx="4">
                  <c:v>28916</c:v>
                </c:pt>
              </c:numCache>
            </c:numRef>
          </c:val>
        </c:ser>
        <c:ser>
          <c:idx val="0"/>
          <c:order val="2"/>
          <c:tx>
            <c:strRef>
              <c:f>'1-①収益的収支比率'!$A$54:$B$54</c:f>
              <c:strCache>
                <c:ptCount val="1"/>
                <c:pt idx="0">
                  <c:v>営業費用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val>
            <c:numRef>
              <c:f>'1-①収益的収支比率'!$C$54:$G$54</c:f>
              <c:numCache>
                <c:formatCode>#,##0_);[Red]\(#,##0\)</c:formatCode>
                <c:ptCount val="5"/>
                <c:pt idx="0">
                  <c:v>53601</c:v>
                </c:pt>
                <c:pt idx="1">
                  <c:v>52544</c:v>
                </c:pt>
                <c:pt idx="2">
                  <c:v>50624</c:v>
                </c:pt>
                <c:pt idx="3">
                  <c:v>51109</c:v>
                </c:pt>
                <c:pt idx="4">
                  <c:v>57020</c:v>
                </c:pt>
              </c:numCache>
            </c:numRef>
          </c:val>
        </c:ser>
        <c:ser>
          <c:idx val="2"/>
          <c:order val="3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195654</c:v>
                </c:pt>
                <c:pt idx="1">
                  <c:v>212261</c:v>
                </c:pt>
                <c:pt idx="2">
                  <c:v>225281</c:v>
                </c:pt>
                <c:pt idx="3">
                  <c:v>228658</c:v>
                </c:pt>
                <c:pt idx="4">
                  <c:v>240425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333376"/>
        <c:axId val="49334912"/>
      </c:barChart>
      <c:catAx>
        <c:axId val="49333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334912"/>
        <c:crosses val="autoZero"/>
        <c:auto val="1"/>
        <c:lblAlgn val="ctr"/>
        <c:lblOffset val="100"/>
        <c:noMultiLvlLbl val="0"/>
      </c:catAx>
      <c:valAx>
        <c:axId val="49334912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1364203510790399"/>
              <c:y val="5.334289989452252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333376"/>
        <c:crosses val="autoZero"/>
        <c:crossBetween val="between"/>
        <c:majorUnit val="6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管路延長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'2-③管渠改善率'!$A$56:$B$56</c:f>
              <c:strCache>
                <c:ptCount val="1"/>
                <c:pt idx="0">
                  <c:v>合流管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'2-③管渠改善率'!$C$56:$G$56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'2-③管渠改善率'!$A$55:$B$55</c:f>
              <c:strCache>
                <c:ptCount val="1"/>
                <c:pt idx="0">
                  <c:v>雨水管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'2-③管渠改善率'!$C$55:$G$55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2"/>
          <c:tx>
            <c:strRef>
              <c:f>'2-③管渠改善率'!$A$54:$B$54</c:f>
              <c:strCache>
                <c:ptCount val="1"/>
                <c:pt idx="0">
                  <c:v>汚水管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'2-③管渠改善率'!$C$54:$G$54</c:f>
              <c:numCache>
                <c:formatCode>#,##0_);[Red]\(#,##0\)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36</c:v>
                </c:pt>
                <c:pt idx="3">
                  <c:v>37</c:v>
                </c:pt>
                <c:pt idx="4">
                  <c:v>41</c:v>
                </c:pt>
              </c:numCache>
            </c:numRef>
          </c:val>
        </c:ser>
        <c:ser>
          <c:idx val="0"/>
          <c:order val="3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spPr>
            <a:noFill/>
          </c:spPr>
          <c:invertIfNegative val="0"/>
          <c:dLbls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36</c:v>
                </c:pt>
                <c:pt idx="3">
                  <c:v>37</c:v>
                </c:pt>
                <c:pt idx="4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588608"/>
        <c:axId val="63590400"/>
      </c:barChart>
      <c:catAx>
        <c:axId val="63588608"/>
        <c:scaling>
          <c:orientation val="minMax"/>
        </c:scaling>
        <c:delete val="0"/>
        <c:axPos val="b"/>
        <c:majorTickMark val="none"/>
        <c:minorTickMark val="none"/>
        <c:tickLblPos val="nextTo"/>
        <c:crossAx val="63590400"/>
        <c:crosses val="autoZero"/>
        <c:auto val="1"/>
        <c:lblAlgn val="ctr"/>
        <c:lblOffset val="100"/>
        <c:noMultiLvlLbl val="0"/>
      </c:catAx>
      <c:valAx>
        <c:axId val="63590400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en-US" altLang="ja-JP"/>
                  <a:t>km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9.7948279502338254E-2"/>
              <c:y val="4.567172722899196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588608"/>
        <c:crosses val="autoZero"/>
        <c:crossBetween val="between"/>
        <c:majorUnit val="2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36</c:v>
                </c:pt>
                <c:pt idx="3">
                  <c:v>37</c:v>
                </c:pt>
                <c:pt idx="4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36224"/>
        <c:axId val="63638144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41856"/>
        <c:axId val="63640320"/>
      </c:lineChart>
      <c:catAx>
        <c:axId val="63636224"/>
        <c:scaling>
          <c:orientation val="minMax"/>
        </c:scaling>
        <c:delete val="0"/>
        <c:axPos val="b"/>
        <c:majorTickMark val="none"/>
        <c:minorTickMark val="none"/>
        <c:tickLblPos val="nextTo"/>
        <c:crossAx val="63638144"/>
        <c:crosses val="autoZero"/>
        <c:auto val="1"/>
        <c:lblAlgn val="ctr"/>
        <c:lblOffset val="100"/>
        <c:noMultiLvlLbl val="0"/>
      </c:catAx>
      <c:valAx>
        <c:axId val="63638144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2423714095207351"/>
              <c:y val="3.217933263228090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636224"/>
        <c:crosses val="autoZero"/>
        <c:crossBetween val="between"/>
        <c:majorUnit val="20"/>
      </c:valAx>
      <c:valAx>
        <c:axId val="63640320"/>
        <c:scaling>
          <c:orientation val="minMax"/>
          <c:max val="1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641856"/>
        <c:crosses val="max"/>
        <c:crossBetween val="between"/>
        <c:majorUnit val="0.2"/>
      </c:valAx>
      <c:catAx>
        <c:axId val="63641856"/>
        <c:scaling>
          <c:orientation val="minMax"/>
        </c:scaling>
        <c:delete val="1"/>
        <c:axPos val="b"/>
        <c:majorTickMark val="out"/>
        <c:minorTickMark val="none"/>
        <c:tickLblPos val="nextTo"/>
        <c:crossAx val="63640320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23704</c:v>
                </c:pt>
                <c:pt idx="1">
                  <c:v>25332</c:v>
                </c:pt>
                <c:pt idx="2">
                  <c:v>27599</c:v>
                </c:pt>
                <c:pt idx="3">
                  <c:v>28901</c:v>
                </c:pt>
                <c:pt idx="4">
                  <c:v>30629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68224"/>
        <c:axId val="63670144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24.384372769000656</c:v>
                </c:pt>
                <c:pt idx="1">
                  <c:v>24.529303085819638</c:v>
                </c:pt>
                <c:pt idx="2">
                  <c:v>25.660789265219442</c:v>
                </c:pt>
                <c:pt idx="3">
                  <c:v>26.302473439061373</c:v>
                </c:pt>
                <c:pt idx="4">
                  <c:v>53.71623991581901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682048"/>
        <c:axId val="63680512"/>
      </c:lineChart>
      <c:catAx>
        <c:axId val="63668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63670144"/>
        <c:crosses val="autoZero"/>
        <c:auto val="1"/>
        <c:lblAlgn val="ctr"/>
        <c:lblOffset val="100"/>
        <c:noMultiLvlLbl val="0"/>
      </c:catAx>
      <c:valAx>
        <c:axId val="6367014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543506409862756"/>
              <c:y val="4.787759432914092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668224"/>
        <c:crosses val="autoZero"/>
        <c:crossBetween val="between"/>
        <c:majorUnit val="30000"/>
      </c:valAx>
      <c:valAx>
        <c:axId val="63680512"/>
        <c:scaling>
          <c:orientation val="minMax"/>
          <c:max val="10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682048"/>
        <c:crosses val="max"/>
        <c:crossBetween val="between"/>
        <c:majorUnit val="20"/>
      </c:valAx>
      <c:catAx>
        <c:axId val="63682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68051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水洗化率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'1-⑧水洗化率'!$A$49:$B$49</c:f>
              <c:strCache>
                <c:ptCount val="1"/>
                <c:pt idx="0">
                  <c:v>水洗便所設置人口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'1-⑧水洗化率'!$C$49:$G$49</c:f>
              <c:numCache>
                <c:formatCode>#,##0_);[Red]\(#,##0\)</c:formatCode>
                <c:ptCount val="5"/>
                <c:pt idx="0">
                  <c:v>1416</c:v>
                </c:pt>
                <c:pt idx="1">
                  <c:v>1541</c:v>
                </c:pt>
                <c:pt idx="2">
                  <c:v>1633</c:v>
                </c:pt>
                <c:pt idx="3">
                  <c:v>1711</c:v>
                </c:pt>
                <c:pt idx="4">
                  <c:v>1802</c:v>
                </c:pt>
              </c:numCache>
            </c:numRef>
          </c:val>
        </c:ser>
        <c:ser>
          <c:idx val="1"/>
          <c:order val="1"/>
          <c:tx>
            <c:strRef>
              <c:f>'1-⑧水洗化率'!$A$50:$B$50</c:f>
              <c:strCache>
                <c:ptCount val="1"/>
                <c:pt idx="0">
                  <c:v>処理区域内人口</c:v>
                </c:pt>
              </c:strCache>
            </c:strRef>
          </c:tx>
          <c:invertIfNegative val="0"/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'1-⑧水洗化率'!$C$50:$G$50</c:f>
              <c:numCache>
                <c:formatCode>#,##0_);[Red]\(#,##0\)</c:formatCode>
                <c:ptCount val="5"/>
                <c:pt idx="0">
                  <c:v>3235</c:v>
                </c:pt>
                <c:pt idx="1">
                  <c:v>3213</c:v>
                </c:pt>
                <c:pt idx="2">
                  <c:v>3179</c:v>
                </c:pt>
                <c:pt idx="3">
                  <c:v>3234</c:v>
                </c:pt>
                <c:pt idx="4">
                  <c:v>3306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698048"/>
        <c:axId val="63699968"/>
      </c:barChart>
      <c:lineChart>
        <c:grouping val="standard"/>
        <c:varyColors val="0"/>
        <c:ser>
          <c:idx val="2"/>
          <c:order val="2"/>
          <c:tx>
            <c:strRef>
              <c:f>'1-⑧水洗化率'!$A$51:$B$51</c:f>
              <c:strCache>
                <c:ptCount val="1"/>
                <c:pt idx="0">
                  <c:v>水洗化率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'1-⑧水洗化率'!$C$51:$G$51</c:f>
              <c:numCache>
                <c:formatCode>#,##0.00_);[Red]\(#,##0.00\)</c:formatCode>
                <c:ptCount val="5"/>
                <c:pt idx="0">
                  <c:v>43.771251931993817</c:v>
                </c:pt>
                <c:pt idx="1">
                  <c:v>47.961406784936194</c:v>
                </c:pt>
                <c:pt idx="2">
                  <c:v>51.368354828562445</c:v>
                </c:pt>
                <c:pt idx="3">
                  <c:v>52.906617192331474</c:v>
                </c:pt>
                <c:pt idx="4">
                  <c:v>54.506957047791893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'1-⑧水洗化率'!$A$52:$B$52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'1-⑧水洗化率'!$C$48:$G$48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'1-⑧水洗化率'!$C$52:$G$52</c:f>
              <c:numCache>
                <c:formatCode>#,##0.00_);[Red]\(#,##0.00\)</c:formatCode>
                <c:ptCount val="5"/>
                <c:pt idx="0">
                  <c:v>71.069999999999993</c:v>
                </c:pt>
                <c:pt idx="1">
                  <c:v>70.14</c:v>
                </c:pt>
                <c:pt idx="2">
                  <c:v>68.83</c:v>
                </c:pt>
                <c:pt idx="3">
                  <c:v>68.459999999999994</c:v>
                </c:pt>
                <c:pt idx="4">
                  <c:v>67.22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777408"/>
        <c:axId val="63775872"/>
      </c:lineChart>
      <c:catAx>
        <c:axId val="63698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63699968"/>
        <c:crosses val="autoZero"/>
        <c:auto val="1"/>
        <c:lblAlgn val="ctr"/>
        <c:lblOffset val="100"/>
        <c:noMultiLvlLbl val="0"/>
      </c:catAx>
      <c:valAx>
        <c:axId val="63699968"/>
        <c:scaling>
          <c:orientation val="minMax"/>
          <c:max val="4000"/>
          <c:min val="1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（人）</a:t>
                </a:r>
              </a:p>
            </c:rich>
          </c:tx>
          <c:layout>
            <c:manualLayout>
              <c:xMode val="edge"/>
              <c:yMode val="edge"/>
              <c:x val="0.14304760496110852"/>
              <c:y val="4.408995552437763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698048"/>
        <c:crosses val="autoZero"/>
        <c:crossBetween val="between"/>
        <c:majorUnit val="1000"/>
      </c:valAx>
      <c:valAx>
        <c:axId val="63775872"/>
        <c:scaling>
          <c:orientation val="minMax"/>
          <c:max val="8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777408"/>
        <c:crosses val="max"/>
        <c:crossBetween val="between"/>
        <c:majorUnit val="20"/>
      </c:valAx>
      <c:catAx>
        <c:axId val="637774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77587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施設利用率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'1-⑦施設利用率'!$A$49:$B$49</c:f>
              <c:strCache>
                <c:ptCount val="1"/>
                <c:pt idx="0">
                  <c:v>一日平均処理水量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'1-⑦施設利用率'!$C$49:$G$49</c:f>
              <c:numCache>
                <c:formatCode>#,##0_);[Red]\(#,##0\)</c:formatCode>
                <c:ptCount val="5"/>
                <c:pt idx="0">
                  <c:v>372</c:v>
                </c:pt>
                <c:pt idx="1">
                  <c:v>401</c:v>
                </c:pt>
                <c:pt idx="2">
                  <c:v>393</c:v>
                </c:pt>
                <c:pt idx="3">
                  <c:v>413</c:v>
                </c:pt>
                <c:pt idx="4">
                  <c:v>457</c:v>
                </c:pt>
              </c:numCache>
            </c:numRef>
          </c:val>
        </c:ser>
        <c:ser>
          <c:idx val="1"/>
          <c:order val="1"/>
          <c:tx>
            <c:strRef>
              <c:f>'1-⑦施設利用率'!$A$50:$B$50</c:f>
              <c:strCache>
                <c:ptCount val="1"/>
                <c:pt idx="0">
                  <c:v>処理能力</c:v>
                </c:pt>
              </c:strCache>
            </c:strRef>
          </c:tx>
          <c:invertIfNegative val="0"/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'1-⑦施設利用率'!$C$50:$G$50</c:f>
              <c:numCache>
                <c:formatCode>#,##0_);[Red]\(#,##0\)</c:formatCode>
                <c:ptCount val="5"/>
                <c:pt idx="0">
                  <c:v>1070</c:v>
                </c:pt>
                <c:pt idx="1">
                  <c:v>1070</c:v>
                </c:pt>
                <c:pt idx="2">
                  <c:v>1070</c:v>
                </c:pt>
                <c:pt idx="3">
                  <c:v>1070</c:v>
                </c:pt>
                <c:pt idx="4">
                  <c:v>1070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797504"/>
        <c:axId val="63799680"/>
      </c:barChart>
      <c:lineChart>
        <c:grouping val="standard"/>
        <c:varyColors val="0"/>
        <c:ser>
          <c:idx val="2"/>
          <c:order val="2"/>
          <c:tx>
            <c:strRef>
              <c:f>'1-⑦施設利用率'!$A$51:$B$51</c:f>
              <c:strCache>
                <c:ptCount val="1"/>
                <c:pt idx="0">
                  <c:v>施設利用率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'1-⑦施設利用率'!$C$51:$G$51</c:f>
              <c:numCache>
                <c:formatCode>#,##0.00_);[Red]\(#,##0.00\)</c:formatCode>
                <c:ptCount val="5"/>
                <c:pt idx="0">
                  <c:v>34.766355140186917</c:v>
                </c:pt>
                <c:pt idx="1">
                  <c:v>37.476635514018689</c:v>
                </c:pt>
                <c:pt idx="2">
                  <c:v>36.728971962616825</c:v>
                </c:pt>
                <c:pt idx="3">
                  <c:v>38.598130841121495</c:v>
                </c:pt>
                <c:pt idx="4">
                  <c:v>42.710280373831779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'1-⑦施設利用率'!$A$52:$B$52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'1-⑦施設利用率'!$C$48:$G$48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'1-⑦施設利用率'!$C$52:$G$52</c:f>
              <c:numCache>
                <c:formatCode>#,##0.00_);[Red]\(#,##0.00\)</c:formatCode>
                <c:ptCount val="5"/>
                <c:pt idx="0">
                  <c:v>36.200000000000003</c:v>
                </c:pt>
                <c:pt idx="1">
                  <c:v>34.74</c:v>
                </c:pt>
                <c:pt idx="2">
                  <c:v>36.65</c:v>
                </c:pt>
                <c:pt idx="3">
                  <c:v>37.72</c:v>
                </c:pt>
                <c:pt idx="4">
                  <c:v>37.08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07488"/>
        <c:axId val="63801600"/>
      </c:lineChart>
      <c:catAx>
        <c:axId val="637975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63799680"/>
        <c:crosses val="autoZero"/>
        <c:auto val="1"/>
        <c:lblAlgn val="ctr"/>
        <c:lblOffset val="100"/>
        <c:noMultiLvlLbl val="0"/>
      </c:catAx>
      <c:valAx>
        <c:axId val="63799680"/>
        <c:scaling>
          <c:orientation val="minMax"/>
          <c:max val="1500"/>
          <c:min val="3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（㎥）</a:t>
                </a:r>
              </a:p>
            </c:rich>
          </c:tx>
          <c:layout>
            <c:manualLayout>
              <c:xMode val="edge"/>
              <c:yMode val="edge"/>
              <c:x val="0.14156964250940612"/>
              <c:y val="5.084843874040751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797504"/>
        <c:crosses val="autoZero"/>
        <c:crossBetween val="between"/>
        <c:majorUnit val="300"/>
      </c:valAx>
      <c:valAx>
        <c:axId val="63801600"/>
        <c:scaling>
          <c:orientation val="minMax"/>
          <c:max val="50"/>
          <c:min val="3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807488"/>
        <c:crosses val="max"/>
        <c:crossBetween val="between"/>
        <c:majorUnit val="5"/>
      </c:valAx>
      <c:catAx>
        <c:axId val="638074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01600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汚水処理原価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'1-⑥汚水処理原価'!$A$49:$B$49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'1-⑥汚水処理原価'!$C$49:$G$49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ser>
          <c:idx val="1"/>
          <c:order val="1"/>
          <c:tx>
            <c:strRef>
              <c:f>'1-⑥汚水処理原価'!$A$53:$B$53</c:f>
              <c:strCache>
                <c:ptCount val="1"/>
                <c:pt idx="0">
                  <c:v>年間有収水量</c:v>
                </c:pt>
              </c:strCache>
            </c:strRef>
          </c:tx>
          <c:invertIfNegative val="0"/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'1-⑥汚水処理原価'!$C$53:$G$53</c:f>
              <c:numCache>
                <c:formatCode>#,##0_);[Red]\(#,##0\)</c:formatCode>
                <c:ptCount val="5"/>
                <c:pt idx="0">
                  <c:v>135949</c:v>
                </c:pt>
                <c:pt idx="1">
                  <c:v>138606</c:v>
                </c:pt>
                <c:pt idx="2">
                  <c:v>147370</c:v>
                </c:pt>
                <c:pt idx="3">
                  <c:v>154375</c:v>
                </c:pt>
                <c:pt idx="4">
                  <c:v>161756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27328"/>
        <c:axId val="63837696"/>
      </c:barChart>
      <c:lineChart>
        <c:grouping val="standard"/>
        <c:varyColors val="0"/>
        <c:ser>
          <c:idx val="2"/>
          <c:order val="2"/>
          <c:tx>
            <c:strRef>
              <c:f>'1-⑥汚水処理原価'!$A$54:$B$54</c:f>
              <c:strCache>
                <c:ptCount val="1"/>
                <c:pt idx="0">
                  <c:v>汚水処理原価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'1-⑥汚水処理原価'!$C$54:$G$54</c:f>
              <c:numCache>
                <c:formatCode>0.00_ </c:formatCode>
                <c:ptCount val="5"/>
                <c:pt idx="0">
                  <c:v>715.04608345776728</c:v>
                </c:pt>
                <c:pt idx="1">
                  <c:v>745.07885661515377</c:v>
                </c:pt>
                <c:pt idx="2">
                  <c:v>729.81746624143318</c:v>
                </c:pt>
                <c:pt idx="3">
                  <c:v>711.7693927125506</c:v>
                </c:pt>
                <c:pt idx="4">
                  <c:v>352.5062439724029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'1-⑥汚水処理原価'!$A$55:$B$55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'1-⑥汚水処理原価'!$C$48:$G$48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'1-⑥汚水処理原価'!$C$55:$G$55</c:f>
              <c:numCache>
                <c:formatCode>#,##0.00_);[Red]\(#,##0.00\)</c:formatCode>
                <c:ptCount val="5"/>
                <c:pt idx="0">
                  <c:v>299.39</c:v>
                </c:pt>
                <c:pt idx="1">
                  <c:v>320.36</c:v>
                </c:pt>
                <c:pt idx="2">
                  <c:v>332.02</c:v>
                </c:pt>
                <c:pt idx="3">
                  <c:v>300.35000000000002</c:v>
                </c:pt>
                <c:pt idx="4">
                  <c:v>267.86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45504"/>
        <c:axId val="63839616"/>
      </c:lineChart>
      <c:catAx>
        <c:axId val="63827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63837696"/>
        <c:crosses val="autoZero"/>
        <c:auto val="1"/>
        <c:lblAlgn val="ctr"/>
        <c:lblOffset val="100"/>
        <c:noMultiLvlLbl val="0"/>
      </c:catAx>
      <c:valAx>
        <c:axId val="63837696"/>
        <c:scaling>
          <c:orientation val="minMax"/>
          <c:max val="2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</a:t>
                </a:r>
                <a:r>
                  <a:rPr lang="en-US" altLang="ja-JP"/>
                  <a:t>/</a:t>
                </a:r>
                <a:r>
                  <a:rPr lang="ja-JP" altLang="en-US"/>
                  <a:t>㎥）</a:t>
                </a:r>
              </a:p>
            </c:rich>
          </c:tx>
          <c:layout>
            <c:manualLayout>
              <c:xMode val="edge"/>
              <c:yMode val="edge"/>
              <c:x val="0.17892892676872404"/>
              <c:y val="4.482407699037620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827328"/>
        <c:crosses val="autoZero"/>
        <c:crossBetween val="between"/>
        <c:majorUnit val="50000"/>
      </c:valAx>
      <c:valAx>
        <c:axId val="63839616"/>
        <c:scaling>
          <c:orientation val="minMax"/>
          <c:max val="1000"/>
          <c:min val="0"/>
        </c:scaling>
        <c:delete val="0"/>
        <c:axPos val="r"/>
        <c:numFmt formatCode="0.00_ " sourceLinked="1"/>
        <c:majorTickMark val="out"/>
        <c:minorTickMark val="none"/>
        <c:tickLblPos val="nextTo"/>
        <c:crossAx val="63845504"/>
        <c:crosses val="max"/>
        <c:crossBetween val="between"/>
        <c:majorUnit val="250"/>
      </c:valAx>
      <c:catAx>
        <c:axId val="63845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39616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企業債残高対事業規模比率</a:t>
            </a:r>
          </a:p>
        </c:rich>
      </c:tx>
      <c:layout>
        <c:manualLayout>
          <c:xMode val="edge"/>
          <c:yMode val="edge"/>
          <c:x val="0.24027716049382716"/>
          <c:y val="2.427936177778457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603912002517804"/>
          <c:y val="0.14922161719772109"/>
          <c:w val="0.75492852081073147"/>
          <c:h val="0.650094516211161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646633</c:v>
                </c:pt>
                <c:pt idx="1">
                  <c:v>685024</c:v>
                </c:pt>
                <c:pt idx="2">
                  <c:v>747610</c:v>
                </c:pt>
                <c:pt idx="3">
                  <c:v>803161</c:v>
                </c:pt>
                <c:pt idx="4">
                  <c:v>126196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23668</c:v>
                </c:pt>
                <c:pt idx="1">
                  <c:v>25291</c:v>
                </c:pt>
                <c:pt idx="2">
                  <c:v>27416</c:v>
                </c:pt>
                <c:pt idx="3">
                  <c:v>28624</c:v>
                </c:pt>
                <c:pt idx="4">
                  <c:v>29622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65600"/>
        <c:axId val="63867520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2732.0981916511746</c:v>
                </c:pt>
                <c:pt idx="1">
                  <c:v>2708.5682653908507</c:v>
                </c:pt>
                <c:pt idx="2">
                  <c:v>2726.9112926758098</c:v>
                </c:pt>
                <c:pt idx="3">
                  <c:v>2805.9006428172165</c:v>
                </c:pt>
                <c:pt idx="4">
                  <c:v>426.02120045911829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1233.96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875328"/>
        <c:axId val="63873792"/>
      </c:lineChart>
      <c:catAx>
        <c:axId val="6386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63867520"/>
        <c:crosses val="autoZero"/>
        <c:auto val="1"/>
        <c:lblAlgn val="ctr"/>
        <c:lblOffset val="100"/>
        <c:noMultiLvlLbl val="0"/>
      </c:catAx>
      <c:valAx>
        <c:axId val="63867520"/>
        <c:scaling>
          <c:orientation val="minMax"/>
          <c:max val="10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083530561955309"/>
              <c:y val="5.7739335801295526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865600"/>
        <c:crosses val="autoZero"/>
        <c:crossBetween val="between"/>
        <c:majorUnit val="200000"/>
      </c:valAx>
      <c:valAx>
        <c:axId val="63873792"/>
        <c:scaling>
          <c:orientation val="minMax"/>
          <c:max val="3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875328"/>
        <c:crosses val="max"/>
        <c:crossBetween val="between"/>
        <c:majorUnit val="600"/>
      </c:valAx>
      <c:catAx>
        <c:axId val="63875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873792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>
        <c:manualLayout>
          <c:xMode val="edge"/>
          <c:yMode val="edge"/>
          <c:x val="0.19896955138726607"/>
          <c:y val="0.86393866935627306"/>
          <c:w val="0.57339115152858222"/>
          <c:h val="0.114718508624096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ja-JP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152045</c:v>
                </c:pt>
                <c:pt idx="1">
                  <c:v>161533</c:v>
                </c:pt>
                <c:pt idx="2">
                  <c:v>168352</c:v>
                </c:pt>
                <c:pt idx="3">
                  <c:v>169888</c:v>
                </c:pt>
                <c:pt idx="4">
                  <c:v>240812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195654</c:v>
                </c:pt>
                <c:pt idx="1">
                  <c:v>212261</c:v>
                </c:pt>
                <c:pt idx="2">
                  <c:v>225281</c:v>
                </c:pt>
                <c:pt idx="3">
                  <c:v>228658</c:v>
                </c:pt>
                <c:pt idx="4">
                  <c:v>240425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898752"/>
        <c:axId val="63900672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77.711163584695427</c:v>
                </c:pt>
                <c:pt idx="1">
                  <c:v>76.101120789970835</c:v>
                </c:pt>
                <c:pt idx="2">
                  <c:v>74.729781916806132</c:v>
                </c:pt>
                <c:pt idx="3">
                  <c:v>74.297859685644056</c:v>
                </c:pt>
                <c:pt idx="4">
                  <c:v>100.16096495788706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08480"/>
        <c:axId val="63906944"/>
      </c:lineChart>
      <c:catAx>
        <c:axId val="638987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</c:spPr>
        <c:crossAx val="63900672"/>
        <c:crosses val="autoZero"/>
        <c:auto val="1"/>
        <c:lblAlgn val="ctr"/>
        <c:lblOffset val="100"/>
        <c:noMultiLvlLbl val="0"/>
      </c:catAx>
      <c:valAx>
        <c:axId val="63900672"/>
        <c:scaling>
          <c:orientation val="minMax"/>
          <c:max val="300000"/>
          <c:min val="10000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814686357075599"/>
              <c:y val="6.085997512222191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898752"/>
        <c:crosses val="autoZero"/>
        <c:crossBetween val="between"/>
        <c:majorUnit val="50000"/>
      </c:valAx>
      <c:valAx>
        <c:axId val="63906944"/>
        <c:scaling>
          <c:orientation val="minMax"/>
          <c:max val="11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908480"/>
        <c:crosses val="max"/>
        <c:crossBetween val="between"/>
        <c:majorUnit val="10"/>
      </c:valAx>
      <c:catAx>
        <c:axId val="63908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3906944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portrait"/>
  </c:printSettings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管渠改善率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'2-③管渠改善率'!$A$49:$B$49</c:f>
              <c:strCache>
                <c:ptCount val="1"/>
                <c:pt idx="0">
                  <c:v>更新管路延長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'2-③管渠改善率'!$C$49:$G$49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'2-③管渠改善率'!$A$53:$B$53</c:f>
              <c:strCache>
                <c:ptCount val="1"/>
                <c:pt idx="0">
                  <c:v>管路延長</c:v>
                </c:pt>
              </c:strCache>
            </c:strRef>
          </c:tx>
          <c:invertIfNegative val="0"/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'2-③管渠改善率'!$C$53:$G$53</c:f>
              <c:numCache>
                <c:formatCode>#,##0_);[Red]\(#,##0\)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36</c:v>
                </c:pt>
                <c:pt idx="3">
                  <c:v>37</c:v>
                </c:pt>
                <c:pt idx="4">
                  <c:v>41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3932672"/>
        <c:axId val="63934848"/>
      </c:barChart>
      <c:lineChart>
        <c:grouping val="standard"/>
        <c:varyColors val="0"/>
        <c:ser>
          <c:idx val="2"/>
          <c:order val="2"/>
          <c:tx>
            <c:strRef>
              <c:f>'2-③管渠改善率'!$A$57:$B$57</c:f>
              <c:strCache>
                <c:ptCount val="1"/>
                <c:pt idx="0">
                  <c:v>管路更新率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'2-③管渠改善率'!$C$57:$G$57</c:f>
              <c:numCache>
                <c:formatCode>#,##0.00_);[Red]\(#,##0.00\)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'2-③管渠改善率'!$A$58:$B$58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'2-③管渠改善率'!$C$48:$G$48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'2-③管渠改善率'!$C$58:$G$58</c:f>
              <c:numCache>
                <c:formatCode>#,##0.00_);[Red]\(#,##0.00\)</c:formatCode>
                <c:ptCount val="5"/>
                <c:pt idx="0">
                  <c:v>7.0000000000000007E-2</c:v>
                </c:pt>
                <c:pt idx="1">
                  <c:v>0.08</c:v>
                </c:pt>
                <c:pt idx="2">
                  <c:v>0.26</c:v>
                </c:pt>
                <c:pt idx="3">
                  <c:v>0.13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38560"/>
        <c:axId val="63936768"/>
      </c:lineChart>
      <c:catAx>
        <c:axId val="63932672"/>
        <c:scaling>
          <c:orientation val="minMax"/>
        </c:scaling>
        <c:delete val="0"/>
        <c:axPos val="b"/>
        <c:majorTickMark val="none"/>
        <c:minorTickMark val="none"/>
        <c:tickLblPos val="nextTo"/>
        <c:crossAx val="63934848"/>
        <c:crosses val="autoZero"/>
        <c:auto val="1"/>
        <c:lblAlgn val="ctr"/>
        <c:lblOffset val="100"/>
        <c:noMultiLvlLbl val="0"/>
      </c:catAx>
      <c:valAx>
        <c:axId val="63934848"/>
        <c:scaling>
          <c:orientation val="minMax"/>
          <c:max val="1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</a:t>
                </a:r>
                <a:r>
                  <a:rPr lang="en-US" altLang="ja-JP"/>
                  <a:t>km</a:t>
                </a:r>
                <a:r>
                  <a:rPr lang="ja-JP" altLang="en-US"/>
                  <a:t>）</a:t>
                </a:r>
              </a:p>
            </c:rich>
          </c:tx>
          <c:layout>
            <c:manualLayout>
              <c:xMode val="edge"/>
              <c:yMode val="edge"/>
              <c:x val="0.12897783647503869"/>
              <c:y val="4.5799244744782988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63932672"/>
        <c:crosses val="autoZero"/>
        <c:crossBetween val="between"/>
        <c:majorUnit val="20"/>
      </c:valAx>
      <c:valAx>
        <c:axId val="63936768"/>
        <c:scaling>
          <c:orientation val="minMax"/>
          <c:max val="1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63938560"/>
        <c:crosses val="max"/>
        <c:crossBetween val="between"/>
        <c:majorUnit val="0.2"/>
      </c:valAx>
      <c:catAx>
        <c:axId val="63938560"/>
        <c:scaling>
          <c:orientation val="minMax"/>
        </c:scaling>
        <c:delete val="1"/>
        <c:axPos val="b"/>
        <c:majorTickMark val="out"/>
        <c:minorTickMark val="none"/>
        <c:tickLblPos val="nextTo"/>
        <c:crossAx val="6393676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85000"/>
          </a:schemeClr>
        </a:solidFill>
      </c:spPr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収益的収支比率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'1-①収益的収支比率'!$A$49:$B$49</c:f>
              <c:strCache>
                <c:ptCount val="1"/>
                <c:pt idx="0">
                  <c:v>総収益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'1-①収益的収支比率'!$C$49:$G$49</c:f>
              <c:numCache>
                <c:formatCode>#,##0_);[Red]\(#,##0\)</c:formatCode>
                <c:ptCount val="5"/>
                <c:pt idx="0">
                  <c:v>152045</c:v>
                </c:pt>
                <c:pt idx="1">
                  <c:v>161533</c:v>
                </c:pt>
                <c:pt idx="2">
                  <c:v>168352</c:v>
                </c:pt>
                <c:pt idx="3">
                  <c:v>169888</c:v>
                </c:pt>
                <c:pt idx="4">
                  <c:v>240812</c:v>
                </c:pt>
              </c:numCache>
            </c:numRef>
          </c:val>
        </c:ser>
        <c:ser>
          <c:idx val="1"/>
          <c:order val="1"/>
          <c:tx>
            <c:strRef>
              <c:f>'1-①収益的収支比率'!$A$52:$B$52</c:f>
              <c:strCache>
                <c:ptCount val="1"/>
                <c:pt idx="0">
                  <c:v>総費用+償還金</c:v>
                </c:pt>
              </c:strCache>
            </c:strRef>
          </c:tx>
          <c:invertIfNegative val="0"/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'1-①収益的収支比率'!$C$52:$G$52</c:f>
              <c:numCache>
                <c:formatCode>#,##0_);[Red]\(#,##0\)</c:formatCode>
                <c:ptCount val="5"/>
                <c:pt idx="0">
                  <c:v>195654</c:v>
                </c:pt>
                <c:pt idx="1">
                  <c:v>212261</c:v>
                </c:pt>
                <c:pt idx="2">
                  <c:v>225281</c:v>
                </c:pt>
                <c:pt idx="3">
                  <c:v>228658</c:v>
                </c:pt>
                <c:pt idx="4">
                  <c:v>240425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106176"/>
        <c:axId val="121280384"/>
      </c:barChart>
      <c:lineChart>
        <c:grouping val="standard"/>
        <c:varyColors val="0"/>
        <c:ser>
          <c:idx val="2"/>
          <c:order val="2"/>
          <c:tx>
            <c:strRef>
              <c:f>'1-①収益的収支比率'!$A$57:$B$57</c:f>
              <c:strCache>
                <c:ptCount val="1"/>
                <c:pt idx="0">
                  <c:v>収益的収支比率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'1-①収益的収支比率'!$C$48:$G$48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'1-①収益的収支比率'!$C$57:$G$57</c:f>
              <c:numCache>
                <c:formatCode>#,##0.00_);[Red]\(#,##0.00\)</c:formatCode>
                <c:ptCount val="5"/>
                <c:pt idx="0">
                  <c:v>77.711163584695427</c:v>
                </c:pt>
                <c:pt idx="1">
                  <c:v>76.101120789970835</c:v>
                </c:pt>
                <c:pt idx="2">
                  <c:v>74.729781916806132</c:v>
                </c:pt>
                <c:pt idx="3">
                  <c:v>74.297859685644056</c:v>
                </c:pt>
                <c:pt idx="4">
                  <c:v>100.16096495788706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241728"/>
        <c:axId val="139239808"/>
      </c:lineChart>
      <c:catAx>
        <c:axId val="99106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121280384"/>
        <c:crosses val="autoZero"/>
        <c:auto val="1"/>
        <c:lblAlgn val="ctr"/>
        <c:lblOffset val="100"/>
        <c:noMultiLvlLbl val="0"/>
      </c:catAx>
      <c:valAx>
        <c:axId val="121280384"/>
        <c:scaling>
          <c:orientation val="minMax"/>
          <c:max val="3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4303502993494124"/>
              <c:y val="4.4630146108177997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99106176"/>
        <c:crosses val="autoZero"/>
        <c:crossBetween val="between"/>
        <c:majorUnit val="60000"/>
      </c:valAx>
      <c:valAx>
        <c:axId val="139239808"/>
        <c:scaling>
          <c:orientation val="minMax"/>
          <c:max val="120"/>
          <c:min val="7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139241728"/>
        <c:crosses val="max"/>
        <c:crossBetween val="between"/>
        <c:majorUnit val="10"/>
      </c:valAx>
      <c:catAx>
        <c:axId val="139241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9239808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sz="1600"/>
              <a:t>地方債現在高合計－一般会計負担額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646633</c:v>
                </c:pt>
                <c:pt idx="1">
                  <c:v>685024</c:v>
                </c:pt>
                <c:pt idx="2">
                  <c:v>747610</c:v>
                </c:pt>
                <c:pt idx="3">
                  <c:v>803161</c:v>
                </c:pt>
                <c:pt idx="4">
                  <c:v>126196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'1-④企業債残高対事業規模比率'!$A$50:$B$50</c:f>
              <c:strCache>
                <c:ptCount val="1"/>
                <c:pt idx="0">
                  <c:v>地方債現在高</c:v>
                </c:pt>
              </c:strCache>
            </c:strRef>
          </c:tx>
          <c:spPr>
            <a:solidFill>
              <a:schemeClr val="tx2">
                <a:lumMod val="20000"/>
                <a:lumOff val="80000"/>
              </a:schemeClr>
            </a:solidFill>
          </c:spPr>
          <c:invertIfNegative val="0"/>
          <c:val>
            <c:numRef>
              <c:f>'1-④企業債残高対事業規模比率'!$C$50:$G$50</c:f>
              <c:numCache>
                <c:formatCode>#,##0_);[Red]\(#,##0\)</c:formatCode>
                <c:ptCount val="5"/>
                <c:pt idx="0">
                  <c:v>2119351</c:v>
                </c:pt>
                <c:pt idx="1">
                  <c:v>2163530</c:v>
                </c:pt>
                <c:pt idx="2">
                  <c:v>2175707</c:v>
                </c:pt>
                <c:pt idx="3">
                  <c:v>2247681</c:v>
                </c:pt>
                <c:pt idx="4">
                  <c:v>2282592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'1-④企業債残高対事業規模比率'!$A$51:$B$51</c:f>
              <c:strCache>
                <c:ptCount val="1"/>
                <c:pt idx="0">
                  <c:v>一般会計負担額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'1-④企業債残高対事業規模比率'!$C$51:$G$51</c:f>
              <c:numCache>
                <c:formatCode>#,##0_);[Red]\(#,##0\)</c:formatCode>
                <c:ptCount val="5"/>
                <c:pt idx="0">
                  <c:v>1472718</c:v>
                </c:pt>
                <c:pt idx="1">
                  <c:v>1478506</c:v>
                </c:pt>
                <c:pt idx="2">
                  <c:v>1428097</c:v>
                </c:pt>
                <c:pt idx="3">
                  <c:v>1444520</c:v>
                </c:pt>
                <c:pt idx="4">
                  <c:v>2156396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5452160"/>
        <c:axId val="155454848"/>
      </c:barChart>
      <c:catAx>
        <c:axId val="155452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5454848"/>
        <c:crosses val="autoZero"/>
        <c:auto val="1"/>
        <c:lblAlgn val="ctr"/>
        <c:lblOffset val="100"/>
        <c:noMultiLvlLbl val="0"/>
      </c:catAx>
      <c:valAx>
        <c:axId val="155454848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（千円）</a:t>
                </a:r>
              </a:p>
            </c:rich>
          </c:tx>
          <c:layout>
            <c:manualLayout>
              <c:xMode val="edge"/>
              <c:yMode val="edge"/>
              <c:x val="0.17600998289208178"/>
              <c:y val="5.080682759063064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55452160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ja-JP" altLang="en-US" sz="1400"/>
              <a:t>営業収益ー受託工事収益ー雨水処理負担金</a:t>
            </a:r>
            <a:endParaRPr lang="ja-JP" sz="14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23668</c:v>
                </c:pt>
                <c:pt idx="1">
                  <c:v>25291</c:v>
                </c:pt>
                <c:pt idx="2">
                  <c:v>27416</c:v>
                </c:pt>
                <c:pt idx="3">
                  <c:v>28624</c:v>
                </c:pt>
                <c:pt idx="4">
                  <c:v>29622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'1-④企業債残高対事業規模比率'!$A$53:$B$53</c:f>
              <c:strCache>
                <c:ptCount val="1"/>
                <c:pt idx="0">
                  <c:v>営業収益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'1-④企業債残高対事業規模比率'!$C$53:$G$53</c:f>
              <c:numCache>
                <c:formatCode>#,##0_);[Red]\(#,##0\)</c:formatCode>
                <c:ptCount val="5"/>
                <c:pt idx="0">
                  <c:v>23704</c:v>
                </c:pt>
                <c:pt idx="1">
                  <c:v>25332</c:v>
                </c:pt>
                <c:pt idx="2">
                  <c:v>27599</c:v>
                </c:pt>
                <c:pt idx="3">
                  <c:v>28901</c:v>
                </c:pt>
                <c:pt idx="4">
                  <c:v>30629</c:v>
                </c:pt>
              </c:numCache>
            </c:numRef>
          </c:val>
        </c:ser>
        <c:ser>
          <c:idx val="2"/>
          <c:order val="2"/>
          <c:tx>
            <c:strRef>
              <c:f>'1-④企業債残高対事業規模比率'!$A$54:$B$54</c:f>
              <c:strCache>
                <c:ptCount val="1"/>
                <c:pt idx="0">
                  <c:v>受託工事収益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val>
            <c:numRef>
              <c:f>'1-④企業債残高対事業規模比率'!$C$54:$G$54</c:f>
              <c:numCache>
                <c:formatCode>#,##0_);[Red]\(#,##0\)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'1-④企業債残高対事業規模比率'!$A$55:$B$55</c:f>
              <c:strCache>
                <c:ptCount val="1"/>
                <c:pt idx="0">
                  <c:v>雨水処理負担金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val>
            <c:numRef>
              <c:f>'1-④企業債残高対事業規模比率'!$C$55:$G$55</c:f>
              <c:numCache>
                <c:formatCode>#,##0_);[Red]\(#,##0\)</c:formatCode>
                <c:ptCount val="5"/>
                <c:pt idx="0">
                  <c:v>36</c:v>
                </c:pt>
                <c:pt idx="1">
                  <c:v>41</c:v>
                </c:pt>
                <c:pt idx="2">
                  <c:v>183</c:v>
                </c:pt>
                <c:pt idx="3">
                  <c:v>277</c:v>
                </c:pt>
                <c:pt idx="4">
                  <c:v>1007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2706048"/>
        <c:axId val="178520832"/>
      </c:barChart>
      <c:catAx>
        <c:axId val="172706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8520832"/>
        <c:crosses val="autoZero"/>
        <c:auto val="1"/>
        <c:lblAlgn val="ctr"/>
        <c:lblOffset val="100"/>
        <c:noMultiLvlLbl val="0"/>
      </c:catAx>
      <c:valAx>
        <c:axId val="178520832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7505931758530183"/>
              <c:y val="4.349179483405694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172706048"/>
        <c:crosses val="autoZero"/>
        <c:crossBetween val="between"/>
        <c:majorUnit val="50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企業債残高対事業規模比率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'1-④企業債残高対事業規模比率'!$A$49:$B$49</c:f>
              <c:strCache>
                <c:ptCount val="1"/>
                <c:pt idx="0">
                  <c:v>地方債－一般会計負担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'1-④企業債残高対事業規模比率'!$C$49:$G$49</c:f>
              <c:numCache>
                <c:formatCode>#,##0_);[Red]\(#,##0\)</c:formatCode>
                <c:ptCount val="5"/>
                <c:pt idx="0">
                  <c:v>646633</c:v>
                </c:pt>
                <c:pt idx="1">
                  <c:v>685024</c:v>
                </c:pt>
                <c:pt idx="2">
                  <c:v>747610</c:v>
                </c:pt>
                <c:pt idx="3">
                  <c:v>803161</c:v>
                </c:pt>
                <c:pt idx="4">
                  <c:v>126196</c:v>
                </c:pt>
              </c:numCache>
            </c:numRef>
          </c:val>
        </c:ser>
        <c:ser>
          <c:idx val="1"/>
          <c:order val="1"/>
          <c:tx>
            <c:strRef>
              <c:f>'1-④企業債残高対事業規模比率'!$A$52:$B$52</c:f>
              <c:strCache>
                <c:ptCount val="1"/>
                <c:pt idx="0">
                  <c:v>収益－工事収益－雨水</c:v>
                </c:pt>
              </c:strCache>
            </c:strRef>
          </c:tx>
          <c:invertIfNegative val="0"/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'1-④企業債残高対事業規模比率'!$C$52:$G$52</c:f>
              <c:numCache>
                <c:formatCode>#,##0_);[Red]\(#,##0\)</c:formatCode>
                <c:ptCount val="5"/>
                <c:pt idx="0">
                  <c:v>23668</c:v>
                </c:pt>
                <c:pt idx="1">
                  <c:v>25291</c:v>
                </c:pt>
                <c:pt idx="2">
                  <c:v>27416</c:v>
                </c:pt>
                <c:pt idx="3">
                  <c:v>28624</c:v>
                </c:pt>
                <c:pt idx="4">
                  <c:v>29622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500288"/>
        <c:axId val="47502464"/>
      </c:barChart>
      <c:lineChart>
        <c:grouping val="standard"/>
        <c:varyColors val="0"/>
        <c:ser>
          <c:idx val="2"/>
          <c:order val="2"/>
          <c:tx>
            <c:strRef>
              <c:f>'1-④企業債残高対事業規模比率'!$A$56:$B$56</c:f>
              <c:strCache>
                <c:ptCount val="1"/>
                <c:pt idx="0">
                  <c:v>企業債残対事業規模比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'1-④企業債残高対事業規模比率'!$C$56:$G$56</c:f>
              <c:numCache>
                <c:formatCode>#,##0.00_);[Red]\(#,##0.00\)</c:formatCode>
                <c:ptCount val="5"/>
                <c:pt idx="0">
                  <c:v>2732.0981916511746</c:v>
                </c:pt>
                <c:pt idx="1">
                  <c:v>2708.5682653908507</c:v>
                </c:pt>
                <c:pt idx="2">
                  <c:v>2726.9112926758098</c:v>
                </c:pt>
                <c:pt idx="3">
                  <c:v>2805.9006428172165</c:v>
                </c:pt>
                <c:pt idx="4">
                  <c:v>426.02120045911829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'1-④企業債残高対事業規模比率'!$A$57:$B$57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'1-④企業債残高対事業規模比率'!$C$48:$G$48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'1-④企業債残高対事業規模比率'!$C$57:$G$57</c:f>
              <c:numCache>
                <c:formatCode>#,##0.00_);[Red]\(#,##0.00\)</c:formatCode>
                <c:ptCount val="5"/>
                <c:pt idx="0">
                  <c:v>1554.05</c:v>
                </c:pt>
                <c:pt idx="1">
                  <c:v>1671.86</c:v>
                </c:pt>
                <c:pt idx="2">
                  <c:v>1673.47</c:v>
                </c:pt>
                <c:pt idx="3">
                  <c:v>1592.72</c:v>
                </c:pt>
                <c:pt idx="4">
                  <c:v>1233.96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506176"/>
        <c:axId val="47504384"/>
      </c:lineChart>
      <c:catAx>
        <c:axId val="4750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47502464"/>
        <c:crosses val="autoZero"/>
        <c:auto val="1"/>
        <c:lblAlgn val="ctr"/>
        <c:lblOffset val="100"/>
        <c:noMultiLvlLbl val="0"/>
      </c:catAx>
      <c:valAx>
        <c:axId val="47502464"/>
        <c:scaling>
          <c:orientation val="minMax"/>
          <c:max val="250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9116635634199583"/>
              <c:y val="4.53241620659486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7500288"/>
        <c:crosses val="autoZero"/>
        <c:crossBetween val="between"/>
        <c:majorUnit val="500000"/>
      </c:valAx>
      <c:valAx>
        <c:axId val="47504384"/>
        <c:scaling>
          <c:orientation val="minMax"/>
          <c:max val="5000"/>
          <c:min val="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47506176"/>
        <c:crosses val="max"/>
        <c:crossBetween val="between"/>
        <c:majorUnit val="1000"/>
      </c:valAx>
      <c:catAx>
        <c:axId val="47506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504384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下水道使用料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23704</c:v>
                </c:pt>
                <c:pt idx="1">
                  <c:v>25332</c:v>
                </c:pt>
                <c:pt idx="2">
                  <c:v>27599</c:v>
                </c:pt>
                <c:pt idx="3">
                  <c:v>28901</c:v>
                </c:pt>
                <c:pt idx="4">
                  <c:v>30629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8200704"/>
        <c:axId val="48222976"/>
      </c:barChart>
      <c:catAx>
        <c:axId val="48200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8222976"/>
        <c:crosses val="autoZero"/>
        <c:auto val="1"/>
        <c:lblAlgn val="ctr"/>
        <c:lblOffset val="100"/>
        <c:noMultiLvlLbl val="0"/>
      </c:catAx>
      <c:valAx>
        <c:axId val="48222976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0485138181256755"/>
              <c:y val="5.189200454034669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8200704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汚水処理費</a:t>
            </a:r>
            <a:r>
              <a:rPr lang="en-US" altLang="ja-JP" sz="1600"/>
              <a:t>(</a:t>
            </a:r>
            <a:r>
              <a:rPr lang="ja-JP" altLang="en-US" sz="1600"/>
              <a:t>公費負担分を除く</a:t>
            </a:r>
            <a:r>
              <a:rPr lang="en-US" altLang="ja-JP" sz="1600"/>
              <a:t>)</a:t>
            </a:r>
            <a:endParaRPr lang="ja-JP" sz="1600"/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4"/>
          <c:order val="0"/>
          <c:tx>
            <c:strRef>
              <c:f>'1-⑤経費回収率'!$A$53:$B$53</c:f>
              <c:strCache>
                <c:ptCount val="1"/>
                <c:pt idx="0">
                  <c:v>元金償還×４割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'1-⑤経費回収率'!$C$53:$G$53</c:f>
              <c:numCache>
                <c:formatCode>#,##0_);[Red]\(#,##0\)</c:formatCode>
                <c:ptCount val="5"/>
                <c:pt idx="0">
                  <c:v>43608.800000000003</c:v>
                </c:pt>
                <c:pt idx="1">
                  <c:v>50728.4</c:v>
                </c:pt>
                <c:pt idx="2">
                  <c:v>56929.200000000004</c:v>
                </c:pt>
                <c:pt idx="3">
                  <c:v>58770.400000000001</c:v>
                </c:pt>
                <c:pt idx="4">
                  <c:v>0</c:v>
                </c:pt>
              </c:numCache>
            </c:numRef>
          </c:val>
        </c:ser>
        <c:ser>
          <c:idx val="2"/>
          <c:order val="1"/>
          <c:tx>
            <c:strRef>
              <c:f>'1-⑤経費回収率'!$A$51:$B$51</c:f>
              <c:strCache>
                <c:ptCount val="1"/>
                <c:pt idx="0">
                  <c:v>維持管理費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'1-⑤経費回収率'!$C$51:$G$51</c:f>
              <c:numCache>
                <c:formatCode>#,##0_);[Red]\(#,##0\)</c:formatCode>
                <c:ptCount val="5"/>
                <c:pt idx="0">
                  <c:v>53601</c:v>
                </c:pt>
                <c:pt idx="1">
                  <c:v>52544</c:v>
                </c:pt>
                <c:pt idx="2">
                  <c:v>50624</c:v>
                </c:pt>
                <c:pt idx="3">
                  <c:v>51109</c:v>
                </c:pt>
                <c:pt idx="4">
                  <c:v>57020</c:v>
                </c:pt>
              </c:numCache>
            </c:numRef>
          </c:val>
        </c:ser>
        <c:ser>
          <c:idx val="1"/>
          <c:order val="2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spPr>
            <a:noFill/>
          </c:spPr>
          <c:invertIfNegative val="0"/>
          <c:dLbls>
            <c:spPr>
              <a:noFill/>
              <a:ln>
                <a:noFill/>
              </a:ln>
              <a:effectLst/>
            </c:sp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093248"/>
        <c:axId val="49104384"/>
      </c:barChart>
      <c:catAx>
        <c:axId val="4909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104384"/>
        <c:crosses val="autoZero"/>
        <c:auto val="1"/>
        <c:lblAlgn val="ctr"/>
        <c:lblOffset val="100"/>
        <c:noMultiLvlLbl val="0"/>
      </c:catAx>
      <c:valAx>
        <c:axId val="49104384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/>
                  <a:t>（</a:t>
                </a:r>
                <a:r>
                  <a:rPr lang="ja-JP" altLang="en-US"/>
                  <a:t>千円</a:t>
                </a:r>
                <a:r>
                  <a:rPr lang="ja-JP"/>
                  <a:t>）</a:t>
                </a:r>
              </a:p>
            </c:rich>
          </c:tx>
          <c:layout>
            <c:manualLayout>
              <c:xMode val="edge"/>
              <c:yMode val="edge"/>
              <c:x val="0.12196373358484068"/>
              <c:y val="4.0901977504255622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093248"/>
        <c:crosses val="autoZero"/>
        <c:crossBetween val="between"/>
        <c:majorUnit val="30000"/>
      </c:val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ja-JP" altLang="en-US" sz="1600"/>
              <a:t>経費回収率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'1-⑤経費回収率'!$A$49:$B$49</c:f>
              <c:strCache>
                <c:ptCount val="1"/>
                <c:pt idx="0">
                  <c:v>下水道使用料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'1-⑤経費回収率'!$C$49:$G$49</c:f>
              <c:numCache>
                <c:formatCode>#,##0_);[Red]\(#,##0\)</c:formatCode>
                <c:ptCount val="5"/>
                <c:pt idx="0">
                  <c:v>23704</c:v>
                </c:pt>
                <c:pt idx="1">
                  <c:v>25332</c:v>
                </c:pt>
                <c:pt idx="2">
                  <c:v>27599</c:v>
                </c:pt>
                <c:pt idx="3">
                  <c:v>28901</c:v>
                </c:pt>
                <c:pt idx="4">
                  <c:v>30629</c:v>
                </c:pt>
              </c:numCache>
            </c:numRef>
          </c:val>
        </c:ser>
        <c:ser>
          <c:idx val="1"/>
          <c:order val="1"/>
          <c:tx>
            <c:strRef>
              <c:f>'1-⑤経費回収率'!$A$50:$B$50</c:f>
              <c:strCache>
                <c:ptCount val="1"/>
                <c:pt idx="0">
                  <c:v>汚水処理費</c:v>
                </c:pt>
              </c:strCache>
            </c:strRef>
          </c:tx>
          <c:invertIfNegative val="0"/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'1-⑤経費回収率'!$C$50:$G$50</c:f>
              <c:numCache>
                <c:formatCode>#,##0_);[Red]\(#,##0\)</c:formatCode>
                <c:ptCount val="5"/>
                <c:pt idx="0">
                  <c:v>97209.8</c:v>
                </c:pt>
                <c:pt idx="1">
                  <c:v>103272.4</c:v>
                </c:pt>
                <c:pt idx="2">
                  <c:v>107553.20000000001</c:v>
                </c:pt>
                <c:pt idx="3">
                  <c:v>109879.4</c:v>
                </c:pt>
                <c:pt idx="4">
                  <c:v>57020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25632"/>
        <c:axId val="49144192"/>
      </c:barChart>
      <c:lineChart>
        <c:grouping val="standard"/>
        <c:varyColors val="0"/>
        <c:ser>
          <c:idx val="2"/>
          <c:order val="2"/>
          <c:tx>
            <c:strRef>
              <c:f>'1-⑤経費回収率'!$A$54:$B$54</c:f>
              <c:strCache>
                <c:ptCount val="1"/>
                <c:pt idx="0">
                  <c:v>経費回収率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FFFF0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'1-⑤経費回収率'!$C$54:$G$54</c:f>
              <c:numCache>
                <c:formatCode>#,##0.00_);[Red]\(#,##0.00\)</c:formatCode>
                <c:ptCount val="5"/>
                <c:pt idx="0">
                  <c:v>24.384372769000656</c:v>
                </c:pt>
                <c:pt idx="1">
                  <c:v>24.529303085819638</c:v>
                </c:pt>
                <c:pt idx="2">
                  <c:v>25.660789265219442</c:v>
                </c:pt>
                <c:pt idx="3">
                  <c:v>26.302473439061373</c:v>
                </c:pt>
                <c:pt idx="4">
                  <c:v>53.71623991581901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'1-⑤経費回収率'!$A$55:$B$55</c:f>
              <c:strCache>
                <c:ptCount val="1"/>
                <c:pt idx="0">
                  <c:v>類団平均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square"/>
            <c:size val="7"/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'1-⑤経費回収率'!$C$48:$G$48</c:f>
              <c:strCache>
                <c:ptCount val="5"/>
                <c:pt idx="0">
                  <c:v>H25</c:v>
                </c:pt>
                <c:pt idx="1">
                  <c:v>H26</c:v>
                </c:pt>
                <c:pt idx="2">
                  <c:v>H27</c:v>
                </c:pt>
                <c:pt idx="3">
                  <c:v>H28</c:v>
                </c:pt>
                <c:pt idx="4">
                  <c:v>H29</c:v>
                </c:pt>
              </c:strCache>
            </c:strRef>
          </c:cat>
          <c:val>
            <c:numRef>
              <c:f>'1-⑤経費回収率'!$C$55:$G$55</c:f>
              <c:numCache>
                <c:formatCode>#,##0.00_);[Red]\(#,##0.00\)</c:formatCode>
                <c:ptCount val="5"/>
                <c:pt idx="0">
                  <c:v>53.01</c:v>
                </c:pt>
                <c:pt idx="1">
                  <c:v>50.54</c:v>
                </c:pt>
                <c:pt idx="2">
                  <c:v>49.22</c:v>
                </c:pt>
                <c:pt idx="3">
                  <c:v>53.7</c:v>
                </c:pt>
                <c:pt idx="4">
                  <c:v>61.54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47904"/>
        <c:axId val="49146112"/>
      </c:lineChart>
      <c:catAx>
        <c:axId val="49125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solidFill>
            <a:schemeClr val="tx1">
              <a:lumMod val="85000"/>
              <a:lumOff val="15000"/>
            </a:schemeClr>
          </a:solidFill>
        </c:spPr>
        <c:crossAx val="49144192"/>
        <c:crosses val="autoZero"/>
        <c:auto val="1"/>
        <c:lblAlgn val="ctr"/>
        <c:lblOffset val="100"/>
        <c:noMultiLvlLbl val="0"/>
      </c:catAx>
      <c:valAx>
        <c:axId val="49144192"/>
        <c:scaling>
          <c:orientation val="minMax"/>
          <c:max val="120000"/>
          <c:min val="0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（千円）</a:t>
                </a:r>
              </a:p>
            </c:rich>
          </c:tx>
          <c:layout>
            <c:manualLayout>
              <c:xMode val="edge"/>
              <c:yMode val="edge"/>
              <c:x val="0.12839907350006632"/>
              <c:y val="3.872358060505595E-2"/>
            </c:manualLayout>
          </c:layout>
          <c:overlay val="0"/>
        </c:title>
        <c:numFmt formatCode="#,##0_);[Red]\(#,##0\)" sourceLinked="1"/>
        <c:majorTickMark val="none"/>
        <c:minorTickMark val="none"/>
        <c:tickLblPos val="nextTo"/>
        <c:crossAx val="49125632"/>
        <c:crosses val="autoZero"/>
        <c:crossBetween val="between"/>
        <c:majorUnit val="30000"/>
      </c:valAx>
      <c:valAx>
        <c:axId val="49146112"/>
        <c:scaling>
          <c:orientation val="minMax"/>
          <c:max val="100"/>
          <c:min val="20"/>
        </c:scaling>
        <c:delete val="0"/>
        <c:axPos val="r"/>
        <c:numFmt formatCode="#,##0.00_);[Red]\(#,##0.00\)" sourceLinked="1"/>
        <c:majorTickMark val="out"/>
        <c:minorTickMark val="none"/>
        <c:tickLblPos val="nextTo"/>
        <c:crossAx val="49147904"/>
        <c:crosses val="max"/>
        <c:crossBetween val="between"/>
        <c:majorUnit val="20"/>
      </c:valAx>
      <c:catAx>
        <c:axId val="4914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1461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</c:dTable>
      <c:spPr>
        <a:solidFill>
          <a:schemeClr val="bg1">
            <a:lumMod val="85000"/>
          </a:schemeClr>
        </a:solidFill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1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7" Type="http://schemas.openxmlformats.org/officeDocument/2006/relationships/chart" Target="../charts/chart28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Relationship Id="rId6" Type="http://schemas.openxmlformats.org/officeDocument/2006/relationships/chart" Target="../charts/chart27.xml"/><Relationship Id="rId5" Type="http://schemas.openxmlformats.org/officeDocument/2006/relationships/chart" Target="../charts/chart26.xml"/><Relationship Id="rId4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609600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391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78441</xdr:rowOff>
    </xdr:from>
    <xdr:to>
      <xdr:col>11</xdr:col>
      <xdr:colOff>628650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85724</xdr:colOff>
      <xdr:row>23</xdr:row>
      <xdr:rowOff>47625</xdr:rowOff>
    </xdr:from>
    <xdr:to>
      <xdr:col>11</xdr:col>
      <xdr:colOff>628650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626620</xdr:colOff>
      <xdr:row>37</xdr:row>
      <xdr:rowOff>123825</xdr:rowOff>
    </xdr:to>
    <xdr:graphicFrame macro="">
      <xdr:nvGraphicFramePr>
        <xdr:cNvPr id="6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0.90857</cdr:x>
      <cdr:y>0.03202</cdr:y>
    </cdr:from>
    <cdr:to>
      <cdr:x>0.9954</cdr:x>
      <cdr:y>0.07566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54135" y="185440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495300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79248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23</xdr:row>
      <xdr:rowOff>66675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57150</xdr:rowOff>
    </xdr:from>
    <xdr:to>
      <xdr:col>24</xdr:col>
      <xdr:colOff>626620</xdr:colOff>
      <xdr:row>37</xdr:row>
      <xdr:rowOff>133350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0.91348</cdr:x>
      <cdr:y>0.02526</cdr:y>
    </cdr:from>
    <cdr:to>
      <cdr:x>1</cdr:x>
      <cdr:y>0.06897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9974" y="146050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486833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86250"/>
          <a:ext cx="7935383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57149</xdr:colOff>
      <xdr:row>0</xdr:row>
      <xdr:rowOff>76200</xdr:rowOff>
    </xdr:from>
    <xdr:to>
      <xdr:col>11</xdr:col>
      <xdr:colOff>619124</xdr:colOff>
      <xdr:row>21</xdr:row>
      <xdr:rowOff>133350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66676</xdr:colOff>
      <xdr:row>23</xdr:row>
      <xdr:rowOff>66675</xdr:rowOff>
    </xdr:from>
    <xdr:to>
      <xdr:col>11</xdr:col>
      <xdr:colOff>628650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57150</xdr:colOff>
      <xdr:row>7</xdr:row>
      <xdr:rowOff>57150</xdr:rowOff>
    </xdr:from>
    <xdr:to>
      <xdr:col>24</xdr:col>
      <xdr:colOff>628650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0.91315</cdr:x>
      <cdr:y>0.02851</cdr:y>
    </cdr:from>
    <cdr:to>
      <cdr:x>1</cdr:x>
      <cdr:y>0.07072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10451" y="165100"/>
          <a:ext cx="704849" cy="24447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50800</xdr:colOff>
      <xdr:row>3</xdr:row>
      <xdr:rowOff>38100</xdr:rowOff>
    </xdr:from>
    <xdr:to>
      <xdr:col>23</xdr:col>
      <xdr:colOff>641350</xdr:colOff>
      <xdr:row>24</xdr:row>
      <xdr:rowOff>137822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47624</xdr:colOff>
      <xdr:row>25</xdr:row>
      <xdr:rowOff>44450</xdr:rowOff>
    </xdr:from>
    <xdr:to>
      <xdr:col>19</xdr:col>
      <xdr:colOff>638175</xdr:colOff>
      <xdr:row>47</xdr:row>
      <xdr:rowOff>129268</xdr:rowOff>
    </xdr:to>
    <xdr:graphicFrame macro="">
      <xdr:nvGraphicFramePr>
        <xdr:cNvPr id="19" name="グラフ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66674</xdr:colOff>
      <xdr:row>25</xdr:row>
      <xdr:rowOff>47624</xdr:rowOff>
    </xdr:from>
    <xdr:to>
      <xdr:col>11</xdr:col>
      <xdr:colOff>625926</xdr:colOff>
      <xdr:row>47</xdr:row>
      <xdr:rowOff>129267</xdr:rowOff>
    </xdr:to>
    <xdr:graphicFrame macro="">
      <xdr:nvGraphicFramePr>
        <xdr:cNvPr id="18" name="グラフ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24</xdr:col>
      <xdr:colOff>47625</xdr:colOff>
      <xdr:row>3</xdr:row>
      <xdr:rowOff>47625</xdr:rowOff>
    </xdr:from>
    <xdr:to>
      <xdr:col>31</xdr:col>
      <xdr:colOff>625929</xdr:colOff>
      <xdr:row>24</xdr:row>
      <xdr:rowOff>119062</xdr:rowOff>
    </xdr:to>
    <xdr:graphicFrame macro="">
      <xdr:nvGraphicFramePr>
        <xdr:cNvPr id="16" name="グラフ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44452</xdr:colOff>
      <xdr:row>3</xdr:row>
      <xdr:rowOff>44450</xdr:rowOff>
    </xdr:from>
    <xdr:to>
      <xdr:col>15</xdr:col>
      <xdr:colOff>631031</xdr:colOff>
      <xdr:row>24</xdr:row>
      <xdr:rowOff>114299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45886</xdr:colOff>
      <xdr:row>3</xdr:row>
      <xdr:rowOff>31750</xdr:rowOff>
    </xdr:from>
    <xdr:to>
      <xdr:col>7</xdr:col>
      <xdr:colOff>628650</xdr:colOff>
      <xdr:row>24</xdr:row>
      <xdr:rowOff>119253</xdr:rowOff>
    </xdr:to>
    <xdr:graphicFrame macro="">
      <xdr:nvGraphicFramePr>
        <xdr:cNvPr id="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35719</xdr:colOff>
      <xdr:row>25</xdr:row>
      <xdr:rowOff>56323</xdr:rowOff>
    </xdr:from>
    <xdr:to>
      <xdr:col>27</xdr:col>
      <xdr:colOff>642937</xdr:colOff>
      <xdr:row>47</xdr:row>
      <xdr:rowOff>119063</xdr:rowOff>
    </xdr:to>
    <xdr:graphicFrame macro="">
      <xdr:nvGraphicFramePr>
        <xdr:cNvPr id="8" name="グラフ 7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0.83948</cdr:x>
      <cdr:y>0.05029</cdr:y>
    </cdr:from>
    <cdr:to>
      <cdr:x>0.96099</cdr:x>
      <cdr:y>0.10877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79875" y="1841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0.86116</cdr:x>
      <cdr:y>0.04483</cdr:y>
    </cdr:from>
    <cdr:to>
      <cdr:x>0.98267</cdr:x>
      <cdr:y>0.10331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599567" y="168212"/>
          <a:ext cx="649002" cy="219414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0.83556</cdr:x>
      <cdr:y>0.0607</cdr:y>
    </cdr:from>
    <cdr:to>
      <cdr:x>0.95707</cdr:x>
      <cdr:y>0.11918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60825" y="22225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0.81596</cdr:x>
      <cdr:y>0.0555</cdr:y>
    </cdr:from>
    <cdr:to>
      <cdr:x>0.93747</cdr:x>
      <cdr:y>0.11397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3965575" y="203200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（円）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0.90133</cdr:x>
      <cdr:y>0.02552</cdr:y>
    </cdr:from>
    <cdr:to>
      <cdr:x>0.98817</cdr:x>
      <cdr:y>0.07558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5587" y="147552"/>
          <a:ext cx="702902" cy="28943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0.83024</cdr:x>
      <cdr:y>0.05676</cdr:y>
    </cdr:from>
    <cdr:to>
      <cdr:x>0.95175</cdr:x>
      <cdr:y>0.11524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413340" y="202660"/>
          <a:ext cx="645916" cy="20879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0.84114</cdr:x>
      <cdr:y>0.05571</cdr:y>
    </cdr:from>
    <cdr:to>
      <cdr:x>0.96266</cdr:x>
      <cdr:y>0.11419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087963" y="203972"/>
          <a:ext cx="590550" cy="21412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ja-JP" altLang="en-US" sz="1050" b="1">
              <a:solidFill>
                <a:sysClr val="windowText" lastClr="000000"/>
              </a:solidFill>
            </a:rPr>
            <a:t>（％）</a:t>
          </a:r>
          <a:r>
            <a:rPr lang="en-US" altLang="ja-JP" sz="1050" b="1">
              <a:solidFill>
                <a:sysClr val="windowText" lastClr="000000"/>
              </a:solidFill>
            </a:rPr>
            <a:t> </a:t>
          </a:r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0.86281</cdr:x>
      <cdr:y>0.03596</cdr:y>
    </cdr:from>
    <cdr:to>
      <cdr:x>0.99399</cdr:x>
      <cdr:y>0.10372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4622799" y="134143"/>
          <a:ext cx="702821" cy="25271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561975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000625"/>
          <a:ext cx="8115300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64888</xdr:rowOff>
    </xdr:from>
    <xdr:to>
      <xdr:col>11</xdr:col>
      <xdr:colOff>628650</xdr:colOff>
      <xdr:row>21</xdr:row>
      <xdr:rowOff>133349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47625</xdr:rowOff>
    </xdr:from>
    <xdr:to>
      <xdr:col>11</xdr:col>
      <xdr:colOff>619125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47625</xdr:colOff>
      <xdr:row>7</xdr:row>
      <xdr:rowOff>47624</xdr:rowOff>
    </xdr:from>
    <xdr:to>
      <xdr:col>24</xdr:col>
      <xdr:colOff>628649</xdr:colOff>
      <xdr:row>37</xdr:row>
      <xdr:rowOff>133349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0.89927</cdr:x>
      <cdr:y>0.03437</cdr:y>
    </cdr:from>
    <cdr:to>
      <cdr:x>0.98611</cdr:x>
      <cdr:y>0.07225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306440" y="199392"/>
          <a:ext cx="705560" cy="21970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 b="1">
              <a:solidFill>
                <a:sysClr val="windowText" lastClr="000000"/>
              </a:solidFill>
            </a:rPr>
            <a:t>（％）</a:t>
          </a:r>
          <a:r>
            <a:rPr lang="en-US" altLang="ja-JP" sz="9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600075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2957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64888</xdr:rowOff>
    </xdr:from>
    <xdr:to>
      <xdr:col>11</xdr:col>
      <xdr:colOff>628650</xdr:colOff>
      <xdr:row>21</xdr:row>
      <xdr:rowOff>114299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66674</xdr:colOff>
      <xdr:row>23</xdr:row>
      <xdr:rowOff>47624</xdr:rowOff>
    </xdr:from>
    <xdr:to>
      <xdr:col>11</xdr:col>
      <xdr:colOff>619125</xdr:colOff>
      <xdr:row>44</xdr:row>
      <xdr:rowOff>125851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76200</xdr:colOff>
      <xdr:row>7</xdr:row>
      <xdr:rowOff>57150</xdr:rowOff>
    </xdr:from>
    <xdr:to>
      <xdr:col>24</xdr:col>
      <xdr:colOff>638175</xdr:colOff>
      <xdr:row>37</xdr:row>
      <xdr:rowOff>133350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0.91303</cdr:x>
      <cdr:y>0.0272</cdr:y>
    </cdr:from>
    <cdr:to>
      <cdr:x>0.99987</cdr:x>
      <cdr:y>0.07237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400844" y="157508"/>
          <a:ext cx="703906" cy="261592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（％）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050" b="1">
            <a:solidFill>
              <a:sysClr val="windowText" lastClr="000000"/>
            </a:solidFill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4238625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76200</xdr:colOff>
      <xdr:row>0</xdr:row>
      <xdr:rowOff>64889</xdr:rowOff>
    </xdr:from>
    <xdr:to>
      <xdr:col>11</xdr:col>
      <xdr:colOff>619125</xdr:colOff>
      <xdr:row>21</xdr:row>
      <xdr:rowOff>123825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76201</xdr:colOff>
      <xdr:row>23</xdr:row>
      <xdr:rowOff>47625</xdr:rowOff>
    </xdr:from>
    <xdr:to>
      <xdr:col>11</xdr:col>
      <xdr:colOff>628651</xdr:colOff>
      <xdr:row>44</xdr:row>
      <xdr:rowOff>123825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47624</xdr:rowOff>
    </xdr:from>
    <xdr:to>
      <xdr:col>24</xdr:col>
      <xdr:colOff>619125</xdr:colOff>
      <xdr:row>37</xdr:row>
      <xdr:rowOff>142875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0.90155</cdr:x>
      <cdr:y>0.02292</cdr:y>
    </cdr:from>
    <cdr:to>
      <cdr:x>0.98839</cdr:x>
      <cdr:y>0.07299</cdr:y>
    </cdr:to>
    <cdr:sp macro="" textlink="">
      <cdr:nvSpPr>
        <cdr:cNvPr id="2" name="正方形/長方形 1"/>
        <cdr:cNvSpPr/>
      </cdr:nvSpPr>
      <cdr:spPr>
        <a:xfrm xmlns:a="http://schemas.openxmlformats.org/drawingml/2006/main">
          <a:off x="7299155" y="133170"/>
          <a:ext cx="703078" cy="29091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000" b="1">
              <a:solidFill>
                <a:sysClr val="windowText" lastClr="000000"/>
              </a:solidFill>
            </a:rPr>
            <a:t>（円）</a:t>
          </a:r>
          <a:r>
            <a:rPr lang="en-US" altLang="ja-JP" sz="1000" b="1">
              <a:solidFill>
                <a:sysClr val="windowText" lastClr="000000"/>
              </a:solidFill>
            </a:rPr>
            <a:t> </a:t>
          </a:r>
          <a:endParaRPr lang="en-US" altLang="ja-JP" sz="1100" b="1">
            <a:solidFill>
              <a:sysClr val="windowText" lastClr="000000"/>
            </a:solidFill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22</xdr:row>
      <xdr:rowOff>95250</xdr:rowOff>
    </xdr:from>
    <xdr:to>
      <xdr:col>11</xdr:col>
      <xdr:colOff>581025</xdr:colOff>
      <xdr:row>22</xdr:row>
      <xdr:rowOff>95250</xdr:rowOff>
    </xdr:to>
    <xdr:cxnSp macro="">
      <xdr:nvCxnSpPr>
        <xdr:cNvPr id="2" name="直線コネクタ 1"/>
        <xdr:cNvCxnSpPr/>
      </xdr:nvCxnSpPr>
      <xdr:spPr>
        <a:xfrm>
          <a:off x="114300" y="5429250"/>
          <a:ext cx="8010525" cy="0"/>
        </a:xfrm>
        <a:prstGeom prst="line">
          <a:avLst/>
        </a:prstGeom>
        <a:ln w="317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76199</xdr:colOff>
      <xdr:row>0</xdr:row>
      <xdr:rowOff>64888</xdr:rowOff>
    </xdr:from>
    <xdr:to>
      <xdr:col>11</xdr:col>
      <xdr:colOff>619124</xdr:colOff>
      <xdr:row>21</xdr:row>
      <xdr:rowOff>114299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66675</xdr:colOff>
      <xdr:row>23</xdr:row>
      <xdr:rowOff>66675</xdr:rowOff>
    </xdr:from>
    <xdr:to>
      <xdr:col>11</xdr:col>
      <xdr:colOff>619125</xdr:colOff>
      <xdr:row>44</xdr:row>
      <xdr:rowOff>133350</xdr:rowOff>
    </xdr:to>
    <xdr:graphicFrame macro="">
      <xdr:nvGraphicFramePr>
        <xdr:cNvPr id="4" name="グラフ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66675</xdr:colOff>
      <xdr:row>7</xdr:row>
      <xdr:rowOff>47625</xdr:rowOff>
    </xdr:from>
    <xdr:to>
      <xdr:col>24</xdr:col>
      <xdr:colOff>617095</xdr:colOff>
      <xdr:row>37</xdr:row>
      <xdr:rowOff>123825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48"/>
  <sheetViews>
    <sheetView zoomScaleNormal="100" zoomScaleSheetLayoutView="100" workbookViewId="0">
      <selection activeCell="F32" sqref="F32:G35"/>
    </sheetView>
  </sheetViews>
  <sheetFormatPr defaultRowHeight="13.5"/>
  <cols>
    <col min="1" max="1" width="3.125" customWidth="1"/>
    <col min="2" max="2" width="4.375" customWidth="1"/>
    <col min="3" max="3" width="20" customWidth="1"/>
    <col min="4" max="4" width="5" customWidth="1"/>
    <col min="5" max="5" width="25" customWidth="1"/>
    <col min="6" max="6" width="26.375" customWidth="1"/>
    <col min="7" max="7" width="10.625" customWidth="1"/>
    <col min="8" max="8" width="1.25" customWidth="1"/>
    <col min="9" max="9" width="9" customWidth="1"/>
  </cols>
  <sheetData>
    <row r="1" spans="2:15" ht="22.5" customHeight="1" thickBot="1">
      <c r="B1" s="1" t="s">
        <v>25</v>
      </c>
      <c r="C1" s="1"/>
      <c r="D1" s="1"/>
      <c r="E1" s="1"/>
      <c r="F1" s="4" t="s">
        <v>41</v>
      </c>
      <c r="G1" s="2"/>
      <c r="H1" s="2"/>
    </row>
    <row r="2" spans="2:15" ht="15" customHeight="1" thickTop="1" thickBot="1">
      <c r="B2" s="1"/>
      <c r="C2" s="1"/>
      <c r="D2" s="3"/>
      <c r="E2" s="2"/>
      <c r="F2" s="2"/>
      <c r="G2" s="2"/>
      <c r="H2" s="2"/>
    </row>
    <row r="3" spans="2:15" ht="13.5" customHeight="1" thickBot="1">
      <c r="B3" s="8"/>
      <c r="C3" s="9"/>
      <c r="D3" s="9"/>
      <c r="E3" s="9"/>
      <c r="F3" s="172" t="s">
        <v>11</v>
      </c>
      <c r="G3" s="173"/>
      <c r="H3" s="76"/>
      <c r="I3" s="174" t="s">
        <v>38</v>
      </c>
      <c r="J3" s="174"/>
      <c r="K3" s="174"/>
      <c r="L3" s="174"/>
      <c r="M3" s="174"/>
      <c r="N3" s="174"/>
      <c r="O3" s="175"/>
    </row>
    <row r="4" spans="2:15" ht="3.75" customHeight="1" thickTop="1">
      <c r="B4" s="10"/>
      <c r="C4" s="80"/>
      <c r="D4" s="176" t="s">
        <v>103</v>
      </c>
      <c r="E4" s="177" t="s">
        <v>0</v>
      </c>
      <c r="F4" s="178" t="s">
        <v>12</v>
      </c>
      <c r="G4" s="179"/>
      <c r="H4" s="82"/>
      <c r="I4" s="75"/>
      <c r="J4" s="75"/>
      <c r="K4" s="75"/>
      <c r="L4" s="75"/>
      <c r="M4" s="75"/>
      <c r="N4" s="5"/>
      <c r="O4" s="11"/>
    </row>
    <row r="5" spans="2:15" ht="15" customHeight="1">
      <c r="B5" s="12" t="s">
        <v>104</v>
      </c>
      <c r="C5" s="81" t="s">
        <v>26</v>
      </c>
      <c r="D5" s="117"/>
      <c r="E5" s="120"/>
      <c r="F5" s="180"/>
      <c r="G5" s="181"/>
      <c r="H5" s="82"/>
      <c r="I5" s="5"/>
      <c r="J5" s="159" t="s">
        <v>28</v>
      </c>
      <c r="K5" s="159"/>
      <c r="L5" s="159"/>
      <c r="M5" s="115" t="s">
        <v>105</v>
      </c>
      <c r="N5" s="115">
        <v>100</v>
      </c>
      <c r="O5" s="11"/>
    </row>
    <row r="6" spans="2:15" ht="15" customHeight="1">
      <c r="B6" s="12"/>
      <c r="C6" s="81"/>
      <c r="D6" s="117"/>
      <c r="E6" s="120"/>
      <c r="F6" s="180"/>
      <c r="G6" s="181"/>
      <c r="H6" s="82"/>
      <c r="I6" s="5"/>
      <c r="J6" s="115" t="s">
        <v>29</v>
      </c>
      <c r="K6" s="115"/>
      <c r="L6" s="115"/>
      <c r="M6" s="115"/>
      <c r="N6" s="115"/>
      <c r="O6" s="11"/>
    </row>
    <row r="7" spans="2:15" ht="3.75" customHeight="1">
      <c r="B7" s="12"/>
      <c r="C7" s="81"/>
      <c r="D7" s="117"/>
      <c r="E7" s="120"/>
      <c r="F7" s="182"/>
      <c r="G7" s="183"/>
      <c r="H7" s="82"/>
      <c r="I7" s="75"/>
      <c r="J7" s="75"/>
      <c r="K7" s="75"/>
      <c r="L7" s="75"/>
      <c r="M7" s="75"/>
      <c r="N7" s="5"/>
      <c r="O7" s="11"/>
    </row>
    <row r="8" spans="2:15" ht="3.75" customHeight="1">
      <c r="B8" s="12"/>
      <c r="C8" s="81"/>
      <c r="D8" s="137" t="s">
        <v>106</v>
      </c>
      <c r="E8" s="138" t="s">
        <v>1</v>
      </c>
      <c r="F8" s="161" t="s">
        <v>13</v>
      </c>
      <c r="G8" s="162"/>
      <c r="H8" s="167"/>
      <c r="I8" s="168"/>
      <c r="J8" s="168"/>
      <c r="K8" s="168"/>
      <c r="L8" s="168"/>
      <c r="M8" s="168"/>
      <c r="N8" s="168"/>
      <c r="O8" s="169"/>
    </row>
    <row r="9" spans="2:15" ht="15" customHeight="1">
      <c r="B9" s="10"/>
      <c r="C9" s="81"/>
      <c r="D9" s="117"/>
      <c r="E9" s="120"/>
      <c r="F9" s="124"/>
      <c r="G9" s="125"/>
      <c r="H9" s="131"/>
      <c r="I9" s="132"/>
      <c r="J9" s="132"/>
      <c r="K9" s="132"/>
      <c r="L9" s="132"/>
      <c r="M9" s="132"/>
      <c r="N9" s="132"/>
      <c r="O9" s="133"/>
    </row>
    <row r="10" spans="2:15" ht="15" customHeight="1">
      <c r="B10" s="10"/>
      <c r="C10" s="81"/>
      <c r="D10" s="117"/>
      <c r="E10" s="120"/>
      <c r="F10" s="124"/>
      <c r="G10" s="125"/>
      <c r="H10" s="131"/>
      <c r="I10" s="132"/>
      <c r="J10" s="132"/>
      <c r="K10" s="132"/>
      <c r="L10" s="132"/>
      <c r="M10" s="132"/>
      <c r="N10" s="132"/>
      <c r="O10" s="133"/>
    </row>
    <row r="11" spans="2:15" ht="3.75" customHeight="1">
      <c r="B11" s="10"/>
      <c r="C11" s="81"/>
      <c r="D11" s="118"/>
      <c r="E11" s="121"/>
      <c r="F11" s="124"/>
      <c r="G11" s="125"/>
      <c r="H11" s="134"/>
      <c r="I11" s="135"/>
      <c r="J11" s="135"/>
      <c r="K11" s="135"/>
      <c r="L11" s="135"/>
      <c r="M11" s="135"/>
      <c r="N11" s="135"/>
      <c r="O11" s="136"/>
    </row>
    <row r="12" spans="2:15" ht="3.75" customHeight="1">
      <c r="B12" s="10"/>
      <c r="C12" s="81"/>
      <c r="D12" s="117" t="s">
        <v>107</v>
      </c>
      <c r="E12" s="120" t="s">
        <v>2</v>
      </c>
      <c r="F12" s="161" t="s">
        <v>14</v>
      </c>
      <c r="G12" s="162"/>
      <c r="H12" s="167"/>
      <c r="I12" s="168"/>
      <c r="J12" s="168"/>
      <c r="K12" s="168"/>
      <c r="L12" s="168"/>
      <c r="M12" s="168"/>
      <c r="N12" s="168"/>
      <c r="O12" s="169"/>
    </row>
    <row r="13" spans="2:15" ht="15" customHeight="1">
      <c r="B13" s="10"/>
      <c r="C13" s="81"/>
      <c r="D13" s="117"/>
      <c r="E13" s="120"/>
      <c r="F13" s="124"/>
      <c r="G13" s="125"/>
      <c r="H13" s="131"/>
      <c r="I13" s="132"/>
      <c r="J13" s="132"/>
      <c r="K13" s="132"/>
      <c r="L13" s="132"/>
      <c r="M13" s="132"/>
      <c r="N13" s="132"/>
      <c r="O13" s="133"/>
    </row>
    <row r="14" spans="2:15" ht="15" customHeight="1">
      <c r="B14" s="10"/>
      <c r="C14" s="81"/>
      <c r="D14" s="117"/>
      <c r="E14" s="120"/>
      <c r="F14" s="124"/>
      <c r="G14" s="125"/>
      <c r="H14" s="131"/>
      <c r="I14" s="132"/>
      <c r="J14" s="132"/>
      <c r="K14" s="132"/>
      <c r="L14" s="132"/>
      <c r="M14" s="132"/>
      <c r="N14" s="132"/>
      <c r="O14" s="133"/>
    </row>
    <row r="15" spans="2:15" ht="3.75" customHeight="1">
      <c r="B15" s="10"/>
      <c r="C15" s="81"/>
      <c r="D15" s="117"/>
      <c r="E15" s="120"/>
      <c r="F15" s="126"/>
      <c r="G15" s="127"/>
      <c r="H15" s="134"/>
      <c r="I15" s="135"/>
      <c r="J15" s="135"/>
      <c r="K15" s="135"/>
      <c r="L15" s="135"/>
      <c r="M15" s="135"/>
      <c r="N15" s="135"/>
      <c r="O15" s="136"/>
    </row>
    <row r="16" spans="2:15" ht="3.75" customHeight="1">
      <c r="B16" s="10"/>
      <c r="C16" s="81"/>
      <c r="D16" s="170" t="s">
        <v>108</v>
      </c>
      <c r="E16" s="138" t="s">
        <v>3</v>
      </c>
      <c r="F16" s="141" t="s">
        <v>15</v>
      </c>
      <c r="G16" s="142"/>
      <c r="H16" s="77"/>
      <c r="I16" s="75"/>
      <c r="J16" s="75"/>
      <c r="K16" s="75"/>
      <c r="L16" s="75"/>
      <c r="M16" s="75"/>
      <c r="N16" s="5"/>
      <c r="O16" s="11"/>
    </row>
    <row r="17" spans="2:15" ht="15" customHeight="1">
      <c r="B17" s="10"/>
      <c r="C17" s="81"/>
      <c r="D17" s="170"/>
      <c r="E17" s="120"/>
      <c r="F17" s="141"/>
      <c r="G17" s="142"/>
      <c r="H17" s="77"/>
      <c r="I17" s="159" t="s">
        <v>30</v>
      </c>
      <c r="J17" s="159"/>
      <c r="K17" s="159"/>
      <c r="L17" s="159"/>
      <c r="M17" s="159"/>
      <c r="N17" s="115" t="s">
        <v>105</v>
      </c>
      <c r="O17" s="114">
        <v>100</v>
      </c>
    </row>
    <row r="18" spans="2:15" ht="15" customHeight="1">
      <c r="B18" s="10"/>
      <c r="C18" s="81"/>
      <c r="D18" s="170"/>
      <c r="E18" s="120"/>
      <c r="F18" s="141"/>
      <c r="G18" s="142"/>
      <c r="H18" s="77"/>
      <c r="I18" s="160" t="s">
        <v>31</v>
      </c>
      <c r="J18" s="160"/>
      <c r="K18" s="160"/>
      <c r="L18" s="160"/>
      <c r="M18" s="160"/>
      <c r="N18" s="115"/>
      <c r="O18" s="114"/>
    </row>
    <row r="19" spans="2:15" ht="3.75" customHeight="1">
      <c r="B19" s="10"/>
      <c r="C19" s="81"/>
      <c r="D19" s="171"/>
      <c r="E19" s="121"/>
      <c r="F19" s="143"/>
      <c r="G19" s="144"/>
      <c r="H19" s="78"/>
      <c r="I19" s="17"/>
      <c r="J19" s="17"/>
      <c r="K19" s="17"/>
      <c r="L19" s="17"/>
      <c r="M19" s="17"/>
      <c r="N19" s="17"/>
      <c r="O19" s="19"/>
    </row>
    <row r="20" spans="2:15" ht="3.75" customHeight="1">
      <c r="B20" s="10"/>
      <c r="C20" s="81"/>
      <c r="D20" s="117" t="s">
        <v>109</v>
      </c>
      <c r="E20" s="138" t="s">
        <v>4</v>
      </c>
      <c r="F20" s="124" t="s">
        <v>16</v>
      </c>
      <c r="G20" s="125"/>
      <c r="H20" s="73"/>
      <c r="I20" s="75"/>
      <c r="J20" s="75"/>
      <c r="K20" s="75"/>
      <c r="L20" s="75"/>
      <c r="M20" s="75"/>
      <c r="N20" s="75"/>
      <c r="O20" s="79"/>
    </row>
    <row r="21" spans="2:15" ht="15" customHeight="1">
      <c r="B21" s="10"/>
      <c r="C21" s="81"/>
      <c r="D21" s="117"/>
      <c r="E21" s="120"/>
      <c r="F21" s="124"/>
      <c r="G21" s="125"/>
      <c r="H21" s="73"/>
      <c r="I21" s="5"/>
      <c r="J21" s="159" t="s">
        <v>32</v>
      </c>
      <c r="K21" s="159"/>
      <c r="L21" s="159"/>
      <c r="M21" s="115" t="s">
        <v>105</v>
      </c>
      <c r="N21" s="115">
        <v>100</v>
      </c>
      <c r="O21" s="11"/>
    </row>
    <row r="22" spans="2:15" ht="15" customHeight="1">
      <c r="B22" s="10"/>
      <c r="C22" s="81"/>
      <c r="D22" s="117"/>
      <c r="E22" s="120"/>
      <c r="F22" s="124"/>
      <c r="G22" s="125"/>
      <c r="H22" s="73"/>
      <c r="I22" s="5"/>
      <c r="J22" s="115" t="s">
        <v>33</v>
      </c>
      <c r="K22" s="115"/>
      <c r="L22" s="115"/>
      <c r="M22" s="115"/>
      <c r="N22" s="115"/>
      <c r="O22" s="11"/>
    </row>
    <row r="23" spans="2:15" ht="3.75" customHeight="1">
      <c r="B23" s="10"/>
      <c r="C23" s="81"/>
      <c r="D23" s="117"/>
      <c r="E23" s="120"/>
      <c r="F23" s="124"/>
      <c r="G23" s="125"/>
      <c r="H23" s="73"/>
      <c r="I23" s="86"/>
      <c r="J23" s="17"/>
      <c r="K23" s="17"/>
      <c r="L23" s="17"/>
      <c r="M23" s="17"/>
      <c r="N23" s="17"/>
      <c r="O23" s="18"/>
    </row>
    <row r="24" spans="2:15" ht="3.75" customHeight="1">
      <c r="B24" s="10"/>
      <c r="C24" s="81"/>
      <c r="D24" s="137" t="s">
        <v>110</v>
      </c>
      <c r="E24" s="138" t="s">
        <v>5</v>
      </c>
      <c r="F24" s="161" t="s">
        <v>17</v>
      </c>
      <c r="G24" s="162"/>
      <c r="H24" s="73"/>
      <c r="I24" s="5"/>
      <c r="J24" s="75"/>
      <c r="K24" s="75"/>
      <c r="L24" s="75"/>
      <c r="M24" s="75"/>
      <c r="N24" s="75"/>
      <c r="O24" s="11"/>
    </row>
    <row r="25" spans="2:15" ht="15" customHeight="1">
      <c r="B25" s="10"/>
      <c r="C25" s="81"/>
      <c r="D25" s="117"/>
      <c r="E25" s="120"/>
      <c r="F25" s="124"/>
      <c r="G25" s="125"/>
      <c r="H25" s="73"/>
      <c r="I25" s="5"/>
      <c r="J25" s="159" t="s">
        <v>33</v>
      </c>
      <c r="K25" s="159"/>
      <c r="L25" s="159"/>
      <c r="M25" s="115" t="s">
        <v>105</v>
      </c>
      <c r="N25" s="115">
        <v>100</v>
      </c>
      <c r="O25" s="11"/>
    </row>
    <row r="26" spans="2:15" ht="15" customHeight="1">
      <c r="B26" s="10"/>
      <c r="C26" s="81"/>
      <c r="D26" s="117"/>
      <c r="E26" s="120"/>
      <c r="F26" s="124"/>
      <c r="G26" s="125"/>
      <c r="H26" s="73"/>
      <c r="I26" s="5"/>
      <c r="J26" s="115" t="s">
        <v>34</v>
      </c>
      <c r="K26" s="115"/>
      <c r="L26" s="115"/>
      <c r="M26" s="115"/>
      <c r="N26" s="115"/>
      <c r="O26" s="11"/>
    </row>
    <row r="27" spans="2:15" ht="3.75" customHeight="1">
      <c r="B27" s="10"/>
      <c r="C27" s="81"/>
      <c r="D27" s="118"/>
      <c r="E27" s="121"/>
      <c r="F27" s="126"/>
      <c r="G27" s="127"/>
      <c r="H27" s="83"/>
      <c r="I27" s="86"/>
      <c r="J27" s="17"/>
      <c r="K27" s="17"/>
      <c r="L27" s="17"/>
      <c r="M27" s="17"/>
      <c r="N27" s="17"/>
      <c r="O27" s="18"/>
    </row>
    <row r="28" spans="2:15" ht="3.75" customHeight="1">
      <c r="B28" s="10"/>
      <c r="C28" s="81"/>
      <c r="D28" s="137" t="s">
        <v>111</v>
      </c>
      <c r="E28" s="138" t="s">
        <v>6</v>
      </c>
      <c r="F28" s="161" t="s">
        <v>19</v>
      </c>
      <c r="G28" s="162"/>
      <c r="H28" s="73"/>
      <c r="I28" s="5"/>
      <c r="J28" s="75"/>
      <c r="K28" s="75"/>
      <c r="L28" s="75"/>
      <c r="M28" s="75"/>
      <c r="N28" s="75"/>
      <c r="O28" s="11"/>
    </row>
    <row r="29" spans="2:15" ht="15" customHeight="1">
      <c r="B29" s="10"/>
      <c r="C29" s="81"/>
      <c r="D29" s="117"/>
      <c r="E29" s="120"/>
      <c r="F29" s="124"/>
      <c r="G29" s="125"/>
      <c r="H29" s="73"/>
      <c r="I29" s="5"/>
      <c r="J29" s="159" t="s">
        <v>35</v>
      </c>
      <c r="K29" s="159"/>
      <c r="L29" s="159"/>
      <c r="M29" s="115" t="s">
        <v>105</v>
      </c>
      <c r="N29" s="115">
        <v>100</v>
      </c>
      <c r="O29" s="11"/>
    </row>
    <row r="30" spans="2:15" ht="15" customHeight="1">
      <c r="B30" s="10"/>
      <c r="C30" s="81"/>
      <c r="D30" s="117"/>
      <c r="E30" s="120"/>
      <c r="F30" s="124"/>
      <c r="G30" s="125"/>
      <c r="H30" s="73"/>
      <c r="I30" s="5"/>
      <c r="J30" s="115" t="s">
        <v>36</v>
      </c>
      <c r="K30" s="115"/>
      <c r="L30" s="115"/>
      <c r="M30" s="115"/>
      <c r="N30" s="115"/>
      <c r="O30" s="11"/>
    </row>
    <row r="31" spans="2:15" ht="3.75" customHeight="1">
      <c r="B31" s="10"/>
      <c r="C31" s="81"/>
      <c r="D31" s="118"/>
      <c r="E31" s="121"/>
      <c r="F31" s="126"/>
      <c r="G31" s="127"/>
      <c r="H31" s="83"/>
      <c r="I31" s="86"/>
      <c r="J31" s="17"/>
      <c r="K31" s="17"/>
      <c r="L31" s="17"/>
      <c r="M31" s="17"/>
      <c r="N31" s="17"/>
      <c r="O31" s="18"/>
    </row>
    <row r="32" spans="2:15" ht="3.75" customHeight="1">
      <c r="B32" s="10"/>
      <c r="C32" s="81"/>
      <c r="D32" s="117" t="s">
        <v>112</v>
      </c>
      <c r="E32" s="120" t="s">
        <v>7</v>
      </c>
      <c r="F32" s="124" t="s">
        <v>18</v>
      </c>
      <c r="G32" s="125"/>
      <c r="H32" s="73"/>
      <c r="I32" s="5"/>
      <c r="J32" s="75"/>
      <c r="K32" s="75"/>
      <c r="L32" s="75"/>
      <c r="M32" s="75"/>
      <c r="N32" s="75"/>
      <c r="O32" s="11"/>
    </row>
    <row r="33" spans="2:15" ht="15" customHeight="1">
      <c r="B33" s="10"/>
      <c r="C33" s="81"/>
      <c r="D33" s="117"/>
      <c r="E33" s="120"/>
      <c r="F33" s="124"/>
      <c r="G33" s="125"/>
      <c r="H33" s="73"/>
      <c r="I33" s="5"/>
      <c r="J33" s="115" t="s">
        <v>37</v>
      </c>
      <c r="K33" s="115"/>
      <c r="L33" s="115"/>
      <c r="M33" s="115" t="s">
        <v>105</v>
      </c>
      <c r="N33" s="115">
        <v>100</v>
      </c>
      <c r="O33" s="11"/>
    </row>
    <row r="34" spans="2:15" ht="15" customHeight="1">
      <c r="B34" s="10"/>
      <c r="C34" s="81"/>
      <c r="D34" s="117"/>
      <c r="E34" s="120"/>
      <c r="F34" s="124"/>
      <c r="G34" s="125"/>
      <c r="H34" s="73"/>
      <c r="I34" s="5"/>
      <c r="J34" s="160" t="s">
        <v>23</v>
      </c>
      <c r="K34" s="160"/>
      <c r="L34" s="160"/>
      <c r="M34" s="115"/>
      <c r="N34" s="115"/>
      <c r="O34" s="11"/>
    </row>
    <row r="35" spans="2:15" ht="3.75" customHeight="1">
      <c r="B35" s="13"/>
      <c r="C35" s="81"/>
      <c r="D35" s="163"/>
      <c r="E35" s="164"/>
      <c r="F35" s="165"/>
      <c r="G35" s="166"/>
      <c r="H35" s="84"/>
      <c r="I35" s="74"/>
      <c r="J35" s="74"/>
      <c r="K35" s="74"/>
      <c r="L35" s="74"/>
      <c r="M35" s="74"/>
      <c r="N35" s="7"/>
      <c r="O35" s="20"/>
    </row>
    <row r="36" spans="2:15" ht="3.75" customHeight="1">
      <c r="B36" s="10"/>
      <c r="C36" s="85"/>
      <c r="D36" s="116" t="s">
        <v>103</v>
      </c>
      <c r="E36" s="119" t="s">
        <v>8</v>
      </c>
      <c r="F36" s="122" t="s">
        <v>20</v>
      </c>
      <c r="G36" s="123"/>
      <c r="H36" s="128"/>
      <c r="I36" s="129"/>
      <c r="J36" s="129"/>
      <c r="K36" s="129"/>
      <c r="L36" s="129"/>
      <c r="M36" s="129"/>
      <c r="N36" s="129"/>
      <c r="O36" s="130"/>
    </row>
    <row r="37" spans="2:15" ht="15" customHeight="1">
      <c r="B37" s="12" t="s">
        <v>113</v>
      </c>
      <c r="C37" s="81" t="s">
        <v>27</v>
      </c>
      <c r="D37" s="117"/>
      <c r="E37" s="120"/>
      <c r="F37" s="124"/>
      <c r="G37" s="125"/>
      <c r="H37" s="131"/>
      <c r="I37" s="132"/>
      <c r="J37" s="132"/>
      <c r="K37" s="132"/>
      <c r="L37" s="132"/>
      <c r="M37" s="132"/>
      <c r="N37" s="132"/>
      <c r="O37" s="133"/>
    </row>
    <row r="38" spans="2:15" ht="15" customHeight="1">
      <c r="B38" s="12"/>
      <c r="C38" s="81"/>
      <c r="D38" s="117"/>
      <c r="E38" s="120"/>
      <c r="F38" s="124"/>
      <c r="G38" s="125"/>
      <c r="H38" s="131"/>
      <c r="I38" s="132"/>
      <c r="J38" s="132"/>
      <c r="K38" s="132"/>
      <c r="L38" s="132"/>
      <c r="M38" s="132"/>
      <c r="N38" s="132"/>
      <c r="O38" s="133"/>
    </row>
    <row r="39" spans="2:15" ht="3.75" customHeight="1">
      <c r="B39" s="12"/>
      <c r="C39" s="81"/>
      <c r="D39" s="118"/>
      <c r="E39" s="121"/>
      <c r="F39" s="126"/>
      <c r="G39" s="127"/>
      <c r="H39" s="134"/>
      <c r="I39" s="135"/>
      <c r="J39" s="135"/>
      <c r="K39" s="135"/>
      <c r="L39" s="135"/>
      <c r="M39" s="135"/>
      <c r="N39" s="135"/>
      <c r="O39" s="136"/>
    </row>
    <row r="40" spans="2:15" ht="3.75" customHeight="1">
      <c r="B40" s="12"/>
      <c r="C40" s="81"/>
      <c r="D40" s="137" t="s">
        <v>106</v>
      </c>
      <c r="E40" s="138" t="s">
        <v>9</v>
      </c>
      <c r="F40" s="139" t="s">
        <v>21</v>
      </c>
      <c r="G40" s="140"/>
      <c r="H40" s="145"/>
      <c r="I40" s="146"/>
      <c r="J40" s="146"/>
      <c r="K40" s="146"/>
      <c r="L40" s="146"/>
      <c r="M40" s="146"/>
      <c r="N40" s="146"/>
      <c r="O40" s="147"/>
    </row>
    <row r="41" spans="2:15" ht="15" customHeight="1">
      <c r="B41" s="10"/>
      <c r="C41" s="81"/>
      <c r="D41" s="117"/>
      <c r="E41" s="120"/>
      <c r="F41" s="141"/>
      <c r="G41" s="142"/>
      <c r="H41" s="148"/>
      <c r="I41" s="149"/>
      <c r="J41" s="149"/>
      <c r="K41" s="149"/>
      <c r="L41" s="149"/>
      <c r="M41" s="149"/>
      <c r="N41" s="149"/>
      <c r="O41" s="150"/>
    </row>
    <row r="42" spans="2:15" ht="15" customHeight="1">
      <c r="B42" s="10"/>
      <c r="C42" s="81"/>
      <c r="D42" s="117"/>
      <c r="E42" s="120"/>
      <c r="F42" s="141"/>
      <c r="G42" s="142"/>
      <c r="H42" s="148"/>
      <c r="I42" s="149"/>
      <c r="J42" s="149"/>
      <c r="K42" s="149"/>
      <c r="L42" s="149"/>
      <c r="M42" s="149"/>
      <c r="N42" s="149"/>
      <c r="O42" s="150"/>
    </row>
    <row r="43" spans="2:15" ht="3.75" customHeight="1">
      <c r="B43" s="10"/>
      <c r="C43" s="81"/>
      <c r="D43" s="118"/>
      <c r="E43" s="121"/>
      <c r="F43" s="143"/>
      <c r="G43" s="144"/>
      <c r="H43" s="151"/>
      <c r="I43" s="152"/>
      <c r="J43" s="152"/>
      <c r="K43" s="152"/>
      <c r="L43" s="152"/>
      <c r="M43" s="152"/>
      <c r="N43" s="152"/>
      <c r="O43" s="153"/>
    </row>
    <row r="44" spans="2:15" ht="3.75" customHeight="1">
      <c r="B44" s="10"/>
      <c r="C44" s="81"/>
      <c r="D44" s="117" t="s">
        <v>107</v>
      </c>
      <c r="E44" s="155" t="s">
        <v>10</v>
      </c>
      <c r="F44" s="124" t="s">
        <v>22</v>
      </c>
      <c r="G44" s="125"/>
      <c r="H44" s="73"/>
      <c r="I44" s="5"/>
      <c r="J44" s="5"/>
      <c r="K44" s="5"/>
      <c r="L44" s="5"/>
      <c r="M44" s="5"/>
      <c r="N44" s="5"/>
      <c r="O44" s="11"/>
    </row>
    <row r="45" spans="2:15" ht="15" customHeight="1">
      <c r="B45" s="10"/>
      <c r="C45" s="6"/>
      <c r="D45" s="117"/>
      <c r="E45" s="155"/>
      <c r="F45" s="124"/>
      <c r="G45" s="125"/>
      <c r="H45" s="73"/>
      <c r="I45" s="159" t="s">
        <v>39</v>
      </c>
      <c r="J45" s="159"/>
      <c r="K45" s="159"/>
      <c r="L45" s="159"/>
      <c r="M45" s="159"/>
      <c r="N45" s="115" t="s">
        <v>105</v>
      </c>
      <c r="O45" s="114">
        <v>100</v>
      </c>
    </row>
    <row r="46" spans="2:15" ht="13.5" customHeight="1">
      <c r="B46" s="10"/>
      <c r="C46" s="5"/>
      <c r="D46" s="117"/>
      <c r="E46" s="155"/>
      <c r="F46" s="124"/>
      <c r="G46" s="125"/>
      <c r="H46" s="73"/>
      <c r="I46" s="115" t="s">
        <v>40</v>
      </c>
      <c r="J46" s="115"/>
      <c r="K46" s="115"/>
      <c r="L46" s="115"/>
      <c r="M46" s="115"/>
      <c r="N46" s="115"/>
      <c r="O46" s="114"/>
    </row>
    <row r="47" spans="2:15" ht="3.75" customHeight="1" thickBot="1">
      <c r="B47" s="14"/>
      <c r="C47" s="15"/>
      <c r="D47" s="154"/>
      <c r="E47" s="156"/>
      <c r="F47" s="157"/>
      <c r="G47" s="158"/>
      <c r="H47" s="87"/>
      <c r="I47" s="15"/>
      <c r="J47" s="15"/>
      <c r="K47" s="15"/>
      <c r="L47" s="15"/>
      <c r="M47" s="15"/>
      <c r="N47" s="15"/>
      <c r="O47" s="16"/>
    </row>
    <row r="48" spans="2:15">
      <c r="C48" s="5"/>
    </row>
  </sheetData>
  <mergeCells count="67">
    <mergeCell ref="F3:G3"/>
    <mergeCell ref="I3:O3"/>
    <mergeCell ref="D4:D7"/>
    <mergeCell ref="E4:E7"/>
    <mergeCell ref="F4:G7"/>
    <mergeCell ref="J5:L5"/>
    <mergeCell ref="M5:M6"/>
    <mergeCell ref="N5:N6"/>
    <mergeCell ref="J6:L6"/>
    <mergeCell ref="O17:O18"/>
    <mergeCell ref="I18:M18"/>
    <mergeCell ref="D8:D11"/>
    <mergeCell ref="E8:E11"/>
    <mergeCell ref="F8:G11"/>
    <mergeCell ref="H8:O11"/>
    <mergeCell ref="D12:D15"/>
    <mergeCell ref="E12:E15"/>
    <mergeCell ref="F12:G15"/>
    <mergeCell ref="H12:O15"/>
    <mergeCell ref="D16:D19"/>
    <mergeCell ref="E16:E19"/>
    <mergeCell ref="F16:G19"/>
    <mergeCell ref="I17:M17"/>
    <mergeCell ref="N17:N18"/>
    <mergeCell ref="N25:N26"/>
    <mergeCell ref="J26:L26"/>
    <mergeCell ref="D20:D23"/>
    <mergeCell ref="E20:E23"/>
    <mergeCell ref="F20:G23"/>
    <mergeCell ref="J21:L21"/>
    <mergeCell ref="M21:M22"/>
    <mergeCell ref="N21:N22"/>
    <mergeCell ref="J22:L22"/>
    <mergeCell ref="D24:D27"/>
    <mergeCell ref="E24:E27"/>
    <mergeCell ref="F24:G27"/>
    <mergeCell ref="J25:L25"/>
    <mergeCell ref="M25:M26"/>
    <mergeCell ref="N33:N34"/>
    <mergeCell ref="J34:L34"/>
    <mergeCell ref="D28:D31"/>
    <mergeCell ref="E28:E31"/>
    <mergeCell ref="F28:G31"/>
    <mergeCell ref="J29:L29"/>
    <mergeCell ref="M29:M30"/>
    <mergeCell ref="N29:N30"/>
    <mergeCell ref="J30:L30"/>
    <mergeCell ref="D32:D35"/>
    <mergeCell ref="E32:E35"/>
    <mergeCell ref="F32:G35"/>
    <mergeCell ref="J33:L33"/>
    <mergeCell ref="M33:M34"/>
    <mergeCell ref="O45:O46"/>
    <mergeCell ref="I46:M46"/>
    <mergeCell ref="D36:D39"/>
    <mergeCell ref="E36:E39"/>
    <mergeCell ref="F36:G39"/>
    <mergeCell ref="H36:O39"/>
    <mergeCell ref="D40:D43"/>
    <mergeCell ref="E40:E43"/>
    <mergeCell ref="F40:G43"/>
    <mergeCell ref="H40:O43"/>
    <mergeCell ref="D44:D47"/>
    <mergeCell ref="E44:E47"/>
    <mergeCell ref="F44:G47"/>
    <mergeCell ref="I45:M45"/>
    <mergeCell ref="N45:N46"/>
  </mergeCells>
  <phoneticPr fontId="2"/>
  <pageMargins left="0.70866141732283472" right="0.70866141732283472" top="0.74803149606299213" bottom="0.74803149606299213" header="0.31496062992125984" footer="0.31496062992125984"/>
  <pageSetup paperSize="9" scale="83" orientation="landscape" r:id="rId1"/>
  <headerFooter>
    <oddFooter>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Y59"/>
  <sheetViews>
    <sheetView zoomScaleNormal="100" zoomScaleSheetLayoutView="85" workbookViewId="0">
      <selection activeCell="M15" sqref="M15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79</v>
      </c>
      <c r="S1" s="188" t="s">
        <v>0</v>
      </c>
      <c r="T1" s="189"/>
      <c r="U1" s="192" t="s">
        <v>80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1" t="s">
        <v>43</v>
      </c>
      <c r="D48" s="111" t="s">
        <v>44</v>
      </c>
      <c r="E48" s="111" t="s">
        <v>48</v>
      </c>
      <c r="F48" s="111" t="s">
        <v>114</v>
      </c>
      <c r="G48" s="39" t="s">
        <v>131</v>
      </c>
      <c r="H48" s="155"/>
      <c r="I48" s="155"/>
    </row>
    <row r="49" spans="1:9" ht="15" customHeight="1">
      <c r="A49" s="198" t="s">
        <v>28</v>
      </c>
      <c r="B49" s="199"/>
      <c r="C49" s="48">
        <v>152045</v>
      </c>
      <c r="D49" s="48">
        <v>161533</v>
      </c>
      <c r="E49" s="49">
        <v>168352</v>
      </c>
      <c r="F49" s="49">
        <v>169888</v>
      </c>
      <c r="G49" s="49">
        <v>240812</v>
      </c>
      <c r="H49" s="155" t="s">
        <v>65</v>
      </c>
      <c r="I49" s="155"/>
    </row>
    <row r="50" spans="1:9" ht="15" customHeight="1">
      <c r="A50" s="198" t="s">
        <v>24</v>
      </c>
      <c r="B50" s="199"/>
      <c r="C50" s="48">
        <v>23799</v>
      </c>
      <c r="D50" s="48">
        <v>25388</v>
      </c>
      <c r="E50" s="49">
        <v>27811</v>
      </c>
      <c r="F50" s="49">
        <v>29199</v>
      </c>
      <c r="G50" s="49">
        <v>31640</v>
      </c>
      <c r="H50" s="155" t="s">
        <v>99</v>
      </c>
      <c r="I50" s="155"/>
    </row>
    <row r="51" spans="1:9" ht="15" customHeight="1">
      <c r="A51" s="198" t="s">
        <v>96</v>
      </c>
      <c r="B51" s="199"/>
      <c r="C51" s="48">
        <v>128246</v>
      </c>
      <c r="D51" s="48">
        <v>136145</v>
      </c>
      <c r="E51" s="49">
        <v>140541</v>
      </c>
      <c r="F51" s="49">
        <v>140689</v>
      </c>
      <c r="G51" s="49">
        <v>209172</v>
      </c>
      <c r="H51" s="155" t="s">
        <v>100</v>
      </c>
      <c r="I51" s="155"/>
    </row>
    <row r="52" spans="1:9" ht="15" customHeight="1">
      <c r="A52" s="184" t="s">
        <v>68</v>
      </c>
      <c r="B52" s="185"/>
      <c r="C52" s="48">
        <f>C53+C56</f>
        <v>195654</v>
      </c>
      <c r="D52" s="48">
        <f>D53+D56</f>
        <v>212261</v>
      </c>
      <c r="E52" s="48">
        <f>E53+E56</f>
        <v>225281</v>
      </c>
      <c r="F52" s="48">
        <f>F53+F56</f>
        <v>228658</v>
      </c>
      <c r="G52" s="48">
        <f>G53+G56</f>
        <v>240425</v>
      </c>
      <c r="H52" s="23"/>
      <c r="I52" s="23"/>
    </row>
    <row r="53" spans="1:9" ht="15" customHeight="1">
      <c r="A53" s="163" t="s">
        <v>63</v>
      </c>
      <c r="B53" s="200"/>
      <c r="C53" s="62">
        <v>86632</v>
      </c>
      <c r="D53" s="62">
        <v>85440</v>
      </c>
      <c r="E53" s="63">
        <v>82958</v>
      </c>
      <c r="F53" s="63">
        <v>81732</v>
      </c>
      <c r="G53" s="63">
        <v>85936</v>
      </c>
      <c r="H53" s="155" t="s">
        <v>66</v>
      </c>
      <c r="I53" s="155"/>
    </row>
    <row r="54" spans="1:9" ht="15" customHeight="1">
      <c r="A54" s="163" t="s">
        <v>97</v>
      </c>
      <c r="B54" s="200"/>
      <c r="C54" s="62">
        <v>53601</v>
      </c>
      <c r="D54" s="62">
        <v>52544</v>
      </c>
      <c r="E54" s="63">
        <v>50624</v>
      </c>
      <c r="F54" s="63">
        <v>51109</v>
      </c>
      <c r="G54" s="63">
        <v>57020</v>
      </c>
      <c r="H54" s="155" t="s">
        <v>101</v>
      </c>
      <c r="I54" s="155"/>
    </row>
    <row r="55" spans="1:9" ht="15" customHeight="1">
      <c r="A55" s="163" t="s">
        <v>98</v>
      </c>
      <c r="B55" s="200"/>
      <c r="C55" s="62">
        <v>33031</v>
      </c>
      <c r="D55" s="62">
        <v>32896</v>
      </c>
      <c r="E55" s="63">
        <v>32334</v>
      </c>
      <c r="F55" s="63">
        <v>30623</v>
      </c>
      <c r="G55" s="63">
        <v>28916</v>
      </c>
      <c r="H55" s="155" t="s">
        <v>102</v>
      </c>
      <c r="I55" s="155"/>
    </row>
    <row r="56" spans="1:9" ht="15" customHeight="1" thickBot="1">
      <c r="A56" s="198" t="s">
        <v>64</v>
      </c>
      <c r="B56" s="199"/>
      <c r="C56" s="48">
        <v>109022</v>
      </c>
      <c r="D56" s="48">
        <v>126821</v>
      </c>
      <c r="E56" s="49">
        <v>142323</v>
      </c>
      <c r="F56" s="49">
        <v>146926</v>
      </c>
      <c r="G56" s="49">
        <v>154489</v>
      </c>
      <c r="H56" s="23" t="s">
        <v>67</v>
      </c>
      <c r="I56" s="23"/>
    </row>
    <row r="57" spans="1:9" ht="15" customHeight="1" thickBot="1">
      <c r="A57" s="201" t="s">
        <v>0</v>
      </c>
      <c r="B57" s="202"/>
      <c r="C57" s="56">
        <f>C49/C52*100</f>
        <v>77.711163584695427</v>
      </c>
      <c r="D57" s="56">
        <f>D49/D52*100</f>
        <v>76.101120789970835</v>
      </c>
      <c r="E57" s="56">
        <f>E49/E52*100</f>
        <v>74.729781916806132</v>
      </c>
      <c r="F57" s="56">
        <f>F49/F52*100</f>
        <v>74.297859685644056</v>
      </c>
      <c r="G57" s="58">
        <f>G49/G52*100</f>
        <v>100.16096495788706</v>
      </c>
      <c r="H57" s="203"/>
      <c r="I57" s="155"/>
    </row>
    <row r="58" spans="1:9" ht="15" customHeight="1">
      <c r="A58" s="115"/>
      <c r="B58" s="115"/>
      <c r="C58" s="53"/>
      <c r="D58" s="53"/>
      <c r="E58" s="54"/>
      <c r="F58" s="53"/>
      <c r="G58" s="53"/>
    </row>
    <row r="59" spans="1:9" ht="15" customHeight="1">
      <c r="C59" s="45"/>
      <c r="D59" s="45"/>
      <c r="E59" s="46"/>
      <c r="F59" s="45"/>
      <c r="G59" s="45"/>
    </row>
  </sheetData>
  <mergeCells count="21">
    <mergeCell ref="A53:B53"/>
    <mergeCell ref="H53:I53"/>
    <mergeCell ref="A57:B57"/>
    <mergeCell ref="H57:I57"/>
    <mergeCell ref="A58:B58"/>
    <mergeCell ref="A56:B56"/>
    <mergeCell ref="A54:B54"/>
    <mergeCell ref="A55:B55"/>
    <mergeCell ref="H54:I54"/>
    <mergeCell ref="H55:I55"/>
    <mergeCell ref="A52:B52"/>
    <mergeCell ref="R1:R2"/>
    <mergeCell ref="S1:T2"/>
    <mergeCell ref="U1:Y2"/>
    <mergeCell ref="H48:I48"/>
    <mergeCell ref="A49:B49"/>
    <mergeCell ref="H49:I49"/>
    <mergeCell ref="A50:B50"/>
    <mergeCell ref="A51:B51"/>
    <mergeCell ref="H50:I50"/>
    <mergeCell ref="H51:I51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Y62"/>
  <sheetViews>
    <sheetView zoomScaleNormal="100" zoomScaleSheetLayoutView="85" workbookViewId="0">
      <selection activeCell="P44" sqref="P44"/>
    </sheetView>
  </sheetViews>
  <sheetFormatPr defaultColWidth="9" defaultRowHeight="15" customHeight="1"/>
  <cols>
    <col min="1" max="4" width="9" style="5"/>
    <col min="5" max="5" width="9" style="24"/>
    <col min="6" max="7" width="9.25" style="5" bestFit="1" customWidth="1"/>
    <col min="8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69</v>
      </c>
      <c r="S1" s="188" t="s">
        <v>3</v>
      </c>
      <c r="T1" s="206"/>
      <c r="U1" s="189"/>
      <c r="V1" s="192" t="s">
        <v>15</v>
      </c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207"/>
      <c r="U2" s="191"/>
      <c r="V2" s="195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 thickBot="1">
      <c r="C48" s="109" t="s">
        <v>43</v>
      </c>
      <c r="D48" s="109" t="s">
        <v>44</v>
      </c>
      <c r="E48" s="109" t="s">
        <v>48</v>
      </c>
      <c r="F48" s="109" t="s">
        <v>114</v>
      </c>
      <c r="G48" s="25" t="s">
        <v>131</v>
      </c>
      <c r="H48" s="155"/>
      <c r="I48" s="155"/>
    </row>
    <row r="49" spans="1:9" ht="15" customHeight="1" thickBot="1">
      <c r="A49" s="208" t="s">
        <v>78</v>
      </c>
      <c r="B49" s="209"/>
      <c r="C49" s="55">
        <f t="shared" ref="C49:D49" si="0">C50-C51</f>
        <v>646633</v>
      </c>
      <c r="D49" s="55">
        <f t="shared" si="0"/>
        <v>685024</v>
      </c>
      <c r="E49" s="55">
        <f>E50-E51</f>
        <v>747610</v>
      </c>
      <c r="F49" s="67">
        <f>F50-F51</f>
        <v>803161</v>
      </c>
      <c r="G49" s="67">
        <f>G50-G51</f>
        <v>126196</v>
      </c>
      <c r="H49" s="23"/>
      <c r="I49" s="23"/>
    </row>
    <row r="50" spans="1:9" ht="15" customHeight="1">
      <c r="A50" s="198" t="s">
        <v>70</v>
      </c>
      <c r="B50" s="199"/>
      <c r="C50" s="62">
        <v>2119351</v>
      </c>
      <c r="D50" s="62">
        <v>2163530</v>
      </c>
      <c r="E50" s="63">
        <v>2175707</v>
      </c>
      <c r="F50" s="63">
        <v>2247681</v>
      </c>
      <c r="G50" s="63">
        <v>2282592</v>
      </c>
      <c r="H50" s="155" t="s">
        <v>72</v>
      </c>
      <c r="I50" s="155"/>
    </row>
    <row r="51" spans="1:9" ht="15" customHeight="1">
      <c r="A51" s="198" t="s">
        <v>71</v>
      </c>
      <c r="B51" s="199"/>
      <c r="C51" s="49">
        <v>1472718</v>
      </c>
      <c r="D51" s="49">
        <v>1478506</v>
      </c>
      <c r="E51" s="49">
        <v>1428097</v>
      </c>
      <c r="F51" s="113">
        <v>1444520</v>
      </c>
      <c r="G51" s="106">
        <v>2156396</v>
      </c>
      <c r="H51" s="210" t="s">
        <v>77</v>
      </c>
      <c r="I51" s="210"/>
    </row>
    <row r="52" spans="1:9" ht="15" customHeight="1">
      <c r="A52" s="208" t="s">
        <v>88</v>
      </c>
      <c r="B52" s="211"/>
      <c r="C52" s="49">
        <f t="shared" ref="C52:E52" si="1">C53-C54-C55</f>
        <v>23668</v>
      </c>
      <c r="D52" s="49">
        <f t="shared" si="1"/>
        <v>25291</v>
      </c>
      <c r="E52" s="49">
        <f t="shared" si="1"/>
        <v>27416</v>
      </c>
      <c r="F52" s="49">
        <f>F53-F54-F55</f>
        <v>28624</v>
      </c>
      <c r="G52" s="49">
        <f>G53-G54-G55</f>
        <v>29622</v>
      </c>
      <c r="H52" s="155"/>
      <c r="I52" s="155"/>
    </row>
    <row r="53" spans="1:9" ht="15" customHeight="1">
      <c r="A53" s="199" t="s">
        <v>24</v>
      </c>
      <c r="B53" s="185"/>
      <c r="C53" s="48">
        <v>23704</v>
      </c>
      <c r="D53" s="48">
        <v>25332</v>
      </c>
      <c r="E53" s="49">
        <v>27599</v>
      </c>
      <c r="F53" s="49">
        <v>28901</v>
      </c>
      <c r="G53" s="49">
        <v>30629</v>
      </c>
      <c r="H53" s="23" t="s">
        <v>132</v>
      </c>
      <c r="I53" s="23"/>
    </row>
    <row r="54" spans="1:9" ht="15" customHeight="1">
      <c r="A54" s="199" t="s">
        <v>73</v>
      </c>
      <c r="B54" s="185"/>
      <c r="C54" s="48">
        <v>0</v>
      </c>
      <c r="D54" s="48">
        <v>0</v>
      </c>
      <c r="E54" s="49">
        <v>0</v>
      </c>
      <c r="F54" s="49">
        <v>0</v>
      </c>
      <c r="G54" s="49">
        <v>0</v>
      </c>
      <c r="H54" s="23" t="s">
        <v>76</v>
      </c>
      <c r="I54" s="23"/>
    </row>
    <row r="55" spans="1:9" ht="15" customHeight="1" thickBot="1">
      <c r="A55" s="204" t="s">
        <v>74</v>
      </c>
      <c r="B55" s="205"/>
      <c r="C55" s="60">
        <v>36</v>
      </c>
      <c r="D55" s="59">
        <v>41</v>
      </c>
      <c r="E55" s="61">
        <v>183</v>
      </c>
      <c r="F55" s="72">
        <v>277</v>
      </c>
      <c r="G55" s="72">
        <v>1007</v>
      </c>
      <c r="H55" s="23" t="s">
        <v>75</v>
      </c>
      <c r="I55" s="23"/>
    </row>
    <row r="56" spans="1:9" ht="15" customHeight="1" thickBot="1">
      <c r="A56" s="201" t="s">
        <v>93</v>
      </c>
      <c r="B56" s="202"/>
      <c r="C56" s="56">
        <f>C49/C52*100</f>
        <v>2732.0981916511746</v>
      </c>
      <c r="D56" s="57">
        <f>D49/D52*100</f>
        <v>2708.5682653908507</v>
      </c>
      <c r="E56" s="56">
        <f>E49/E52*100</f>
        <v>2726.9112926758098</v>
      </c>
      <c r="F56" s="58">
        <f>F49/F52*100</f>
        <v>2805.9006428172165</v>
      </c>
      <c r="G56" s="58">
        <f>G49/G52*100</f>
        <v>426.02120045911829</v>
      </c>
      <c r="H56" s="203"/>
      <c r="I56" s="155"/>
    </row>
    <row r="57" spans="1:9" ht="15" customHeight="1">
      <c r="A57" s="115" t="s">
        <v>91</v>
      </c>
      <c r="B57" s="115"/>
      <c r="C57" s="53">
        <v>1554.05</v>
      </c>
      <c r="D57" s="54">
        <v>1671.86</v>
      </c>
      <c r="E57" s="53">
        <v>1673.47</v>
      </c>
      <c r="F57" s="53">
        <v>1592.72</v>
      </c>
      <c r="G57" s="53">
        <v>1233.96</v>
      </c>
      <c r="H57" s="89" t="s">
        <v>116</v>
      </c>
    </row>
    <row r="58" spans="1:9" ht="15" customHeight="1">
      <c r="C58" s="45"/>
      <c r="D58" s="46"/>
      <c r="E58" s="45"/>
      <c r="F58" s="45"/>
      <c r="G58" s="45"/>
    </row>
    <row r="59" spans="1:9" ht="15" customHeight="1">
      <c r="C59" s="5">
        <v>2699.4</v>
      </c>
      <c r="D59" s="110">
        <v>2732.1</v>
      </c>
      <c r="E59" s="5">
        <v>2708.57</v>
      </c>
      <c r="F59" s="88">
        <f>F56</f>
        <v>2805.9006428172165</v>
      </c>
      <c r="G59" s="88">
        <f>G56</f>
        <v>426.02120045911829</v>
      </c>
    </row>
    <row r="60" spans="1:9" ht="15" customHeight="1" thickBot="1"/>
    <row r="61" spans="1:9" ht="15" customHeight="1" thickBot="1">
      <c r="C61" s="64">
        <f t="shared" ref="C61:F61" si="2">ROUND(C59*C52/100,0)</f>
        <v>638894</v>
      </c>
      <c r="D61" s="65">
        <f t="shared" si="2"/>
        <v>690975</v>
      </c>
      <c r="E61" s="65">
        <f t="shared" si="2"/>
        <v>742582</v>
      </c>
      <c r="F61" s="65">
        <f t="shared" si="2"/>
        <v>803161</v>
      </c>
      <c r="G61" s="66">
        <f>ROUND(G59*G52/100,0)</f>
        <v>126196</v>
      </c>
    </row>
    <row r="62" spans="1:9" ht="15" customHeight="1">
      <c r="C62" s="47">
        <f>C51/C50</f>
        <v>0.694891030320131</v>
      </c>
      <c r="D62" s="47">
        <f t="shared" ref="D62:G62" si="3">D51/D50</f>
        <v>0.68337670381275051</v>
      </c>
      <c r="E62" s="47">
        <f t="shared" si="3"/>
        <v>0.65638295965403426</v>
      </c>
      <c r="F62" s="47">
        <f t="shared" si="3"/>
        <v>0.6426712687432069</v>
      </c>
      <c r="G62" s="47">
        <f t="shared" si="3"/>
        <v>0.94471372895375083</v>
      </c>
    </row>
  </sheetData>
  <mergeCells count="17">
    <mergeCell ref="S1:U2"/>
    <mergeCell ref="V1:Y2"/>
    <mergeCell ref="A51:B51"/>
    <mergeCell ref="A49:B49"/>
    <mergeCell ref="A53:B53"/>
    <mergeCell ref="R1:R2"/>
    <mergeCell ref="H48:I48"/>
    <mergeCell ref="A50:B50"/>
    <mergeCell ref="H50:I50"/>
    <mergeCell ref="H51:I51"/>
    <mergeCell ref="A52:B52"/>
    <mergeCell ref="H52:I52"/>
    <mergeCell ref="A56:B56"/>
    <mergeCell ref="H56:I56"/>
    <mergeCell ref="A57:B57"/>
    <mergeCell ref="A54:B54"/>
    <mergeCell ref="A55:B55"/>
  </mergeCells>
  <phoneticPr fontId="2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&amp;R&amp;F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6"/>
  <sheetViews>
    <sheetView zoomScaleNormal="100" zoomScaleSheetLayoutView="85" workbookViewId="0">
      <selection activeCell="G55" sqref="G55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60</v>
      </c>
      <c r="S1" s="188" t="s">
        <v>4</v>
      </c>
      <c r="T1" s="189"/>
      <c r="U1" s="192" t="s">
        <v>61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2" t="s">
        <v>43</v>
      </c>
      <c r="D48" s="112" t="s">
        <v>44</v>
      </c>
      <c r="E48" s="112" t="s">
        <v>48</v>
      </c>
      <c r="F48" s="112" t="s">
        <v>114</v>
      </c>
      <c r="G48" s="39" t="s">
        <v>133</v>
      </c>
      <c r="H48" s="155"/>
      <c r="I48" s="155"/>
    </row>
    <row r="49" spans="1:9" ht="15" customHeight="1">
      <c r="A49" s="198" t="s">
        <v>32</v>
      </c>
      <c r="B49" s="199"/>
      <c r="C49" s="48">
        <v>23704</v>
      </c>
      <c r="D49" s="48">
        <v>25332</v>
      </c>
      <c r="E49" s="49">
        <v>27599</v>
      </c>
      <c r="F49" s="49">
        <v>28901</v>
      </c>
      <c r="G49" s="49">
        <v>30629</v>
      </c>
      <c r="H49" s="155" t="s">
        <v>62</v>
      </c>
      <c r="I49" s="155"/>
    </row>
    <row r="50" spans="1:9" ht="15" customHeight="1">
      <c r="A50" s="198" t="s">
        <v>57</v>
      </c>
      <c r="B50" s="199"/>
      <c r="C50" s="48">
        <f t="shared" ref="C50:F50" si="0">C51+C53</f>
        <v>97209.8</v>
      </c>
      <c r="D50" s="48">
        <f t="shared" si="0"/>
        <v>103272.4</v>
      </c>
      <c r="E50" s="48">
        <f t="shared" si="0"/>
        <v>107553.20000000001</v>
      </c>
      <c r="F50" s="48">
        <f t="shared" si="0"/>
        <v>109879.4</v>
      </c>
      <c r="G50" s="48">
        <v>57020</v>
      </c>
      <c r="H50" s="155" t="s">
        <v>115</v>
      </c>
      <c r="I50" s="155"/>
    </row>
    <row r="51" spans="1:9" ht="15" customHeight="1">
      <c r="A51" s="198" t="s">
        <v>81</v>
      </c>
      <c r="B51" s="199"/>
      <c r="C51" s="48">
        <v>53601</v>
      </c>
      <c r="D51" s="48">
        <v>52544</v>
      </c>
      <c r="E51" s="49">
        <v>50624</v>
      </c>
      <c r="F51" s="49">
        <v>51109</v>
      </c>
      <c r="G51" s="49">
        <v>57020</v>
      </c>
      <c r="H51" s="40" t="s">
        <v>83</v>
      </c>
      <c r="I51" s="40"/>
    </row>
    <row r="52" spans="1:9" ht="15" customHeight="1">
      <c r="A52" s="212" t="s">
        <v>82</v>
      </c>
      <c r="B52" s="212"/>
      <c r="C52" s="68">
        <v>109022</v>
      </c>
      <c r="D52" s="68">
        <v>126821</v>
      </c>
      <c r="E52" s="69">
        <v>142323</v>
      </c>
      <c r="F52" s="69">
        <v>146926</v>
      </c>
      <c r="G52" s="69">
        <v>154489</v>
      </c>
      <c r="H52" s="40" t="s">
        <v>67</v>
      </c>
      <c r="I52" s="40"/>
    </row>
    <row r="53" spans="1:9" ht="15" customHeight="1" thickBot="1">
      <c r="A53" s="163" t="s">
        <v>86</v>
      </c>
      <c r="B53" s="200"/>
      <c r="C53" s="63">
        <f t="shared" ref="C53:E53" si="1">C52*0.4</f>
        <v>43608.800000000003</v>
      </c>
      <c r="D53" s="63">
        <f t="shared" si="1"/>
        <v>50728.4</v>
      </c>
      <c r="E53" s="63">
        <f t="shared" si="1"/>
        <v>56929.200000000004</v>
      </c>
      <c r="F53" s="63">
        <f>F52*0.4</f>
        <v>58770.400000000001</v>
      </c>
      <c r="G53" s="63">
        <v>0</v>
      </c>
      <c r="H53" s="40" t="s">
        <v>85</v>
      </c>
      <c r="I53" s="40"/>
    </row>
    <row r="54" spans="1:9" ht="15" customHeight="1" thickBot="1">
      <c r="A54" s="201" t="s">
        <v>4</v>
      </c>
      <c r="B54" s="202"/>
      <c r="C54" s="56">
        <f>C49/C50*100</f>
        <v>24.384372769000656</v>
      </c>
      <c r="D54" s="57">
        <f>D49/D50*100</f>
        <v>24.529303085819638</v>
      </c>
      <c r="E54" s="56">
        <f>E49/E50*100</f>
        <v>25.660789265219442</v>
      </c>
      <c r="F54" s="58">
        <f>F49/F50*100</f>
        <v>26.302473439061373</v>
      </c>
      <c r="G54" s="58">
        <f>G49/G50*100</f>
        <v>53.71623991581901</v>
      </c>
      <c r="H54" s="203"/>
      <c r="I54" s="155"/>
    </row>
    <row r="55" spans="1:9" ht="15" customHeight="1">
      <c r="A55" s="115" t="s">
        <v>91</v>
      </c>
      <c r="B55" s="115"/>
      <c r="C55" s="53">
        <v>53.01</v>
      </c>
      <c r="D55" s="54">
        <v>50.54</v>
      </c>
      <c r="E55" s="53">
        <v>49.22</v>
      </c>
      <c r="F55" s="53">
        <v>53.7</v>
      </c>
      <c r="G55" s="53">
        <v>61.54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A50:B50"/>
    <mergeCell ref="H50:I50"/>
    <mergeCell ref="A54:B54"/>
    <mergeCell ref="H54:I54"/>
    <mergeCell ref="A55:B55"/>
    <mergeCell ref="A51:B51"/>
    <mergeCell ref="A52:B52"/>
    <mergeCell ref="A53:B53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56"/>
  <sheetViews>
    <sheetView zoomScaleNormal="100" zoomScaleSheetLayoutView="85" workbookViewId="0">
      <selection activeCell="G55" sqref="G55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55</v>
      </c>
      <c r="S1" s="188" t="s">
        <v>5</v>
      </c>
      <c r="T1" s="189"/>
      <c r="U1" s="192" t="s">
        <v>56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2" t="s">
        <v>43</v>
      </c>
      <c r="D48" s="112" t="s">
        <v>44</v>
      </c>
      <c r="E48" s="112" t="s">
        <v>48</v>
      </c>
      <c r="F48" s="112" t="s">
        <v>114</v>
      </c>
      <c r="G48" s="39" t="s">
        <v>133</v>
      </c>
      <c r="H48" s="155"/>
      <c r="I48" s="155"/>
    </row>
    <row r="49" spans="1:9" ht="15" customHeight="1">
      <c r="A49" s="198" t="s">
        <v>57</v>
      </c>
      <c r="B49" s="199"/>
      <c r="C49" s="49">
        <f>C50+C52</f>
        <v>97209.8</v>
      </c>
      <c r="D49" s="49">
        <f>D50+D52</f>
        <v>103272.4</v>
      </c>
      <c r="E49" s="49">
        <f>E50+E52</f>
        <v>107553.20000000001</v>
      </c>
      <c r="F49" s="49">
        <f>F50+F52</f>
        <v>109879.4</v>
      </c>
      <c r="G49" s="49">
        <v>57020</v>
      </c>
      <c r="H49" s="155" t="s">
        <v>94</v>
      </c>
      <c r="I49" s="155"/>
    </row>
    <row r="50" spans="1:9" ht="15" customHeight="1">
      <c r="A50" s="198" t="s">
        <v>81</v>
      </c>
      <c r="B50" s="199"/>
      <c r="C50" s="48">
        <v>53601</v>
      </c>
      <c r="D50" s="48">
        <v>52544</v>
      </c>
      <c r="E50" s="49">
        <v>50624</v>
      </c>
      <c r="F50" s="49">
        <v>51109</v>
      </c>
      <c r="G50" s="49">
        <v>57020</v>
      </c>
      <c r="H50" s="23" t="s">
        <v>83</v>
      </c>
      <c r="I50" s="23"/>
    </row>
    <row r="51" spans="1:9" ht="15" customHeight="1">
      <c r="A51" s="212" t="s">
        <v>82</v>
      </c>
      <c r="B51" s="212"/>
      <c r="C51" s="68">
        <v>109022</v>
      </c>
      <c r="D51" s="68">
        <v>126821</v>
      </c>
      <c r="E51" s="69">
        <v>142323</v>
      </c>
      <c r="F51" s="69">
        <v>146926</v>
      </c>
      <c r="G51" s="69">
        <v>154489</v>
      </c>
      <c r="H51" s="23" t="s">
        <v>84</v>
      </c>
      <c r="I51" s="23"/>
    </row>
    <row r="52" spans="1:9" ht="15" customHeight="1">
      <c r="A52" s="163" t="s">
        <v>86</v>
      </c>
      <c r="B52" s="200"/>
      <c r="C52" s="63">
        <f t="shared" ref="C52:E52" si="0">C51*0.4</f>
        <v>43608.800000000003</v>
      </c>
      <c r="D52" s="63">
        <f t="shared" si="0"/>
        <v>50728.4</v>
      </c>
      <c r="E52" s="63">
        <f t="shared" si="0"/>
        <v>56929.200000000004</v>
      </c>
      <c r="F52" s="63">
        <f>F51*0.4</f>
        <v>58770.400000000001</v>
      </c>
      <c r="G52" s="63">
        <v>0</v>
      </c>
      <c r="H52" s="23" t="s">
        <v>85</v>
      </c>
      <c r="I52" s="23"/>
    </row>
    <row r="53" spans="1:9" ht="15" customHeight="1" thickBot="1">
      <c r="A53" s="198" t="s">
        <v>34</v>
      </c>
      <c r="B53" s="199"/>
      <c r="C53" s="48">
        <v>135949</v>
      </c>
      <c r="D53" s="48">
        <v>138606</v>
      </c>
      <c r="E53" s="49">
        <v>147370</v>
      </c>
      <c r="F53" s="49">
        <v>154375</v>
      </c>
      <c r="G53" s="49">
        <v>161756</v>
      </c>
      <c r="H53" s="155" t="s">
        <v>58</v>
      </c>
      <c r="I53" s="155"/>
    </row>
    <row r="54" spans="1:9" ht="15" customHeight="1" thickBot="1">
      <c r="A54" s="201" t="s">
        <v>5</v>
      </c>
      <c r="B54" s="202"/>
      <c r="C54" s="50">
        <f>C49/C53*1000</f>
        <v>715.04608345776728</v>
      </c>
      <c r="D54" s="51">
        <f>D49/D53*1000</f>
        <v>745.07885661515377</v>
      </c>
      <c r="E54" s="50">
        <f>E49/E53*1000</f>
        <v>729.81746624143318</v>
      </c>
      <c r="F54" s="52">
        <f>F49/F53*1000</f>
        <v>711.7693927125506</v>
      </c>
      <c r="G54" s="52">
        <f>G49/G53*1000</f>
        <v>352.5062439724029</v>
      </c>
      <c r="H54" s="203"/>
      <c r="I54" s="155"/>
    </row>
    <row r="55" spans="1:9" ht="15" customHeight="1">
      <c r="A55" s="115" t="s">
        <v>91</v>
      </c>
      <c r="B55" s="115"/>
      <c r="C55" s="54">
        <v>299.39</v>
      </c>
      <c r="D55" s="54">
        <v>320.36</v>
      </c>
      <c r="E55" s="54">
        <v>332.02</v>
      </c>
      <c r="F55" s="54">
        <v>300.35000000000002</v>
      </c>
      <c r="G55" s="54">
        <v>267.86</v>
      </c>
    </row>
    <row r="56" spans="1:9" ht="15" customHeight="1">
      <c r="C56" s="45"/>
      <c r="D56" s="45"/>
      <c r="E56" s="46"/>
      <c r="F56" s="45"/>
      <c r="G56" s="45"/>
    </row>
  </sheetData>
  <mergeCells count="14">
    <mergeCell ref="A54:B54"/>
    <mergeCell ref="H54:I54"/>
    <mergeCell ref="A55:B55"/>
    <mergeCell ref="A51:B51"/>
    <mergeCell ref="A52:B52"/>
    <mergeCell ref="R1:R2"/>
    <mergeCell ref="S1:T2"/>
    <mergeCell ref="A53:B53"/>
    <mergeCell ref="U1:Y2"/>
    <mergeCell ref="H48:I48"/>
    <mergeCell ref="A49:B49"/>
    <mergeCell ref="H49:I49"/>
    <mergeCell ref="A50:B50"/>
    <mergeCell ref="H53:I53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Y53"/>
  <sheetViews>
    <sheetView zoomScaleNormal="100" zoomScaleSheetLayoutView="85" workbookViewId="0">
      <selection activeCell="G52" sqref="G52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45</v>
      </c>
      <c r="S1" s="188" t="s">
        <v>6</v>
      </c>
      <c r="T1" s="189"/>
      <c r="U1" s="192" t="s">
        <v>51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2" t="s">
        <v>43</v>
      </c>
      <c r="D48" s="112" t="s">
        <v>44</v>
      </c>
      <c r="E48" s="112" t="s">
        <v>48</v>
      </c>
      <c r="F48" s="112" t="s">
        <v>114</v>
      </c>
      <c r="G48" s="39" t="s">
        <v>133</v>
      </c>
      <c r="H48" s="155"/>
      <c r="I48" s="155"/>
    </row>
    <row r="49" spans="1:9" ht="15" customHeight="1">
      <c r="A49" s="198" t="s">
        <v>54</v>
      </c>
      <c r="B49" s="199"/>
      <c r="C49" s="48">
        <v>372</v>
      </c>
      <c r="D49" s="48">
        <v>401</v>
      </c>
      <c r="E49" s="49">
        <v>393</v>
      </c>
      <c r="F49" s="49">
        <v>413</v>
      </c>
      <c r="G49" s="49">
        <v>457</v>
      </c>
      <c r="H49" s="155" t="s">
        <v>52</v>
      </c>
      <c r="I49" s="155"/>
    </row>
    <row r="50" spans="1:9" ht="15" customHeight="1" thickBot="1">
      <c r="A50" s="198" t="s">
        <v>46</v>
      </c>
      <c r="B50" s="199"/>
      <c r="C50" s="48">
        <v>1070</v>
      </c>
      <c r="D50" s="48">
        <v>1070</v>
      </c>
      <c r="E50" s="49">
        <v>1070</v>
      </c>
      <c r="F50" s="49">
        <v>1070</v>
      </c>
      <c r="G50" s="49">
        <v>1070</v>
      </c>
      <c r="H50" s="155" t="s">
        <v>53</v>
      </c>
      <c r="I50" s="155"/>
    </row>
    <row r="51" spans="1:9" ht="15" customHeight="1" thickBot="1">
      <c r="A51" s="201" t="s">
        <v>6</v>
      </c>
      <c r="B51" s="202"/>
      <c r="C51" s="56">
        <f>C49/C50*100</f>
        <v>34.766355140186917</v>
      </c>
      <c r="D51" s="57">
        <f>D49/D50*100</f>
        <v>37.476635514018689</v>
      </c>
      <c r="E51" s="56">
        <f>E49/E50*100</f>
        <v>36.728971962616825</v>
      </c>
      <c r="F51" s="58">
        <f>F49/F50*100</f>
        <v>38.598130841121495</v>
      </c>
      <c r="G51" s="58">
        <f>G49/G50*100</f>
        <v>42.710280373831779</v>
      </c>
      <c r="H51" s="203"/>
      <c r="I51" s="155"/>
    </row>
    <row r="52" spans="1:9" ht="15" customHeight="1">
      <c r="A52" s="115" t="s">
        <v>91</v>
      </c>
      <c r="B52" s="115"/>
      <c r="C52" s="53">
        <v>36.200000000000003</v>
      </c>
      <c r="D52" s="54">
        <v>34.74</v>
      </c>
      <c r="E52" s="53">
        <v>36.65</v>
      </c>
      <c r="F52" s="53">
        <v>37.72</v>
      </c>
      <c r="G52" s="53">
        <v>37.08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Y53"/>
  <sheetViews>
    <sheetView zoomScaleNormal="100" zoomScaleSheetLayoutView="85" workbookViewId="0">
      <selection activeCell="G52" sqref="G52"/>
    </sheetView>
  </sheetViews>
  <sheetFormatPr defaultRowHeight="15" customHeight="1"/>
  <cols>
    <col min="1" max="2" width="9" style="5"/>
    <col min="3" max="4" width="9" style="5" customWidth="1"/>
    <col min="5" max="5" width="9" style="24" customWidth="1"/>
    <col min="6" max="6" width="9" style="5" customWidth="1"/>
    <col min="7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42</v>
      </c>
      <c r="S1" s="188" t="s">
        <v>7</v>
      </c>
      <c r="T1" s="189"/>
      <c r="U1" s="192" t="s">
        <v>18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47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8" spans="1:25" ht="15" customHeight="1">
      <c r="C48" s="112" t="s">
        <v>43</v>
      </c>
      <c r="D48" s="112" t="s">
        <v>44</v>
      </c>
      <c r="E48" s="112" t="s">
        <v>48</v>
      </c>
      <c r="F48" s="112" t="s">
        <v>114</v>
      </c>
      <c r="G48" s="39" t="s">
        <v>133</v>
      </c>
      <c r="H48" s="155"/>
      <c r="I48" s="155"/>
    </row>
    <row r="49" spans="1:9" ht="15" customHeight="1">
      <c r="A49" s="198" t="s">
        <v>87</v>
      </c>
      <c r="B49" s="199"/>
      <c r="C49" s="48">
        <v>1416</v>
      </c>
      <c r="D49" s="48">
        <v>1541</v>
      </c>
      <c r="E49" s="49">
        <v>1633</v>
      </c>
      <c r="F49" s="49">
        <v>1711</v>
      </c>
      <c r="G49" s="49">
        <v>1802</v>
      </c>
      <c r="H49" s="155" t="s">
        <v>50</v>
      </c>
      <c r="I49" s="155"/>
    </row>
    <row r="50" spans="1:9" ht="15" customHeight="1" thickBot="1">
      <c r="A50" s="198" t="s">
        <v>59</v>
      </c>
      <c r="B50" s="199"/>
      <c r="C50" s="48">
        <v>3235</v>
      </c>
      <c r="D50" s="48">
        <v>3213</v>
      </c>
      <c r="E50" s="49">
        <v>3179</v>
      </c>
      <c r="F50" s="49">
        <v>3234</v>
      </c>
      <c r="G50" s="49">
        <v>3306</v>
      </c>
      <c r="H50" s="155" t="s">
        <v>49</v>
      </c>
      <c r="I50" s="155"/>
    </row>
    <row r="51" spans="1:9" ht="15" customHeight="1" thickBot="1">
      <c r="A51" s="201" t="s">
        <v>92</v>
      </c>
      <c r="B51" s="202"/>
      <c r="C51" s="56">
        <f>C49/C50*100</f>
        <v>43.771251931993817</v>
      </c>
      <c r="D51" s="57">
        <f>D49/D50*100</f>
        <v>47.961406784936194</v>
      </c>
      <c r="E51" s="56">
        <f>E49/E50*100</f>
        <v>51.368354828562445</v>
      </c>
      <c r="F51" s="58">
        <f>F49/F50*100</f>
        <v>52.906617192331474</v>
      </c>
      <c r="G51" s="58">
        <f>G49/G50*100</f>
        <v>54.506957047791893</v>
      </c>
      <c r="H51" s="203"/>
      <c r="I51" s="155"/>
    </row>
    <row r="52" spans="1:9" ht="15" customHeight="1">
      <c r="A52" s="115" t="s">
        <v>91</v>
      </c>
      <c r="B52" s="115"/>
      <c r="C52" s="53">
        <v>71.069999999999993</v>
      </c>
      <c r="D52" s="54">
        <v>70.14</v>
      </c>
      <c r="E52" s="53">
        <v>68.83</v>
      </c>
      <c r="F52" s="53">
        <v>68.459999999999994</v>
      </c>
      <c r="G52" s="53">
        <v>67.22</v>
      </c>
    </row>
    <row r="53" spans="1:9" ht="15" customHeight="1">
      <c r="C53" s="45"/>
      <c r="D53" s="45"/>
      <c r="E53" s="46"/>
      <c r="F53" s="45"/>
      <c r="G53" s="45"/>
    </row>
  </sheetData>
  <mergeCells count="11">
    <mergeCell ref="A50:B50"/>
    <mergeCell ref="H50:I50"/>
    <mergeCell ref="A51:B51"/>
    <mergeCell ref="H51:I51"/>
    <mergeCell ref="A52:B52"/>
    <mergeCell ref="R1:R2"/>
    <mergeCell ref="S1:T2"/>
    <mergeCell ref="U1:Y2"/>
    <mergeCell ref="H48:I48"/>
    <mergeCell ref="A49:B49"/>
    <mergeCell ref="H49:I49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14999847407452621"/>
  </sheetPr>
  <dimension ref="A1:Y61"/>
  <sheetViews>
    <sheetView zoomScaleNormal="100" zoomScaleSheetLayoutView="85" workbookViewId="0">
      <selection activeCell="Y46" sqref="Y46"/>
    </sheetView>
  </sheetViews>
  <sheetFormatPr defaultRowHeight="15" customHeight="1"/>
  <cols>
    <col min="1" max="2" width="9" style="5"/>
    <col min="3" max="4" width="9" style="5" customWidth="1"/>
    <col min="5" max="5" width="9" style="102" customWidth="1"/>
    <col min="6" max="6" width="9" style="5" customWidth="1"/>
    <col min="7" max="7" width="9.25" style="5" bestFit="1" customWidth="1"/>
    <col min="8" max="8" width="9" style="5"/>
    <col min="9" max="9" width="9" style="5" customWidth="1"/>
    <col min="10" max="16384" width="9" style="5"/>
  </cols>
  <sheetData>
    <row r="1" spans="1:25" ht="15" customHeight="1">
      <c r="A1" s="27"/>
      <c r="B1" s="28"/>
      <c r="C1" s="28"/>
      <c r="D1" s="28"/>
      <c r="E1" s="28"/>
      <c r="F1" s="28"/>
      <c r="G1" s="29"/>
      <c r="H1" s="30"/>
      <c r="I1" s="30"/>
      <c r="J1" s="41"/>
      <c r="K1" s="41"/>
      <c r="L1" s="41"/>
      <c r="R1" s="186" t="s">
        <v>117</v>
      </c>
      <c r="S1" s="188" t="s">
        <v>118</v>
      </c>
      <c r="T1" s="189"/>
      <c r="U1" s="192" t="s">
        <v>119</v>
      </c>
      <c r="V1" s="193"/>
      <c r="W1" s="193"/>
      <c r="X1" s="193"/>
      <c r="Y1" s="194"/>
    </row>
    <row r="2" spans="1:25" ht="15" customHeight="1" thickBot="1">
      <c r="A2" s="27"/>
      <c r="B2" s="28"/>
      <c r="C2" s="28"/>
      <c r="D2" s="28"/>
      <c r="E2" s="28"/>
      <c r="F2" s="28"/>
      <c r="G2" s="29"/>
      <c r="H2" s="30"/>
      <c r="I2" s="30"/>
      <c r="J2" s="41"/>
      <c r="K2" s="41"/>
      <c r="L2" s="41"/>
      <c r="R2" s="187"/>
      <c r="S2" s="190"/>
      <c r="T2" s="191"/>
      <c r="U2" s="195"/>
      <c r="V2" s="196"/>
      <c r="W2" s="196"/>
      <c r="X2" s="196"/>
      <c r="Y2" s="197"/>
    </row>
    <row r="3" spans="1:25" ht="15" customHeight="1">
      <c r="A3" s="27"/>
      <c r="B3" s="28"/>
      <c r="C3" s="28"/>
      <c r="D3" s="28"/>
      <c r="E3" s="28"/>
      <c r="F3" s="28"/>
      <c r="G3" s="29"/>
      <c r="H3" s="30"/>
      <c r="I3" s="30"/>
      <c r="J3" s="41"/>
      <c r="K3" s="41"/>
      <c r="L3" s="41"/>
    </row>
    <row r="4" spans="1:25" ht="15" customHeight="1">
      <c r="A4" s="27"/>
      <c r="B4" s="28"/>
      <c r="C4" s="28"/>
      <c r="D4" s="28"/>
      <c r="E4" s="28"/>
      <c r="F4" s="28"/>
      <c r="G4" s="29"/>
      <c r="H4" s="30"/>
      <c r="I4" s="30"/>
      <c r="J4" s="41"/>
      <c r="K4" s="41"/>
      <c r="L4" s="41"/>
      <c r="M4" s="35"/>
      <c r="N4" s="35"/>
      <c r="O4" s="35"/>
      <c r="P4" s="35"/>
      <c r="Q4" s="35"/>
    </row>
    <row r="5" spans="1:25" ht="15" customHeight="1">
      <c r="A5" s="27"/>
      <c r="B5" s="28"/>
      <c r="C5" s="28"/>
      <c r="D5" s="28"/>
      <c r="E5" s="28"/>
      <c r="F5" s="28"/>
      <c r="G5" s="29"/>
      <c r="H5" s="30"/>
      <c r="I5" s="30"/>
      <c r="J5" s="41"/>
      <c r="K5" s="41"/>
      <c r="L5" s="41"/>
      <c r="M5" s="35"/>
      <c r="N5" s="35"/>
      <c r="O5" s="35"/>
      <c r="P5" s="35"/>
      <c r="Q5" s="35"/>
    </row>
    <row r="6" spans="1:25" ht="15" customHeight="1">
      <c r="A6" s="27"/>
      <c r="B6" s="28"/>
      <c r="C6" s="28"/>
      <c r="D6" s="28"/>
      <c r="E6" s="28"/>
      <c r="F6" s="28"/>
      <c r="G6" s="29"/>
      <c r="H6" s="30"/>
      <c r="I6" s="30"/>
      <c r="J6" s="41"/>
      <c r="K6" s="41"/>
      <c r="L6" s="41"/>
      <c r="M6" s="35"/>
      <c r="N6" s="35"/>
      <c r="O6" s="35"/>
      <c r="P6" s="35"/>
      <c r="Q6" s="35"/>
      <c r="R6" s="35"/>
      <c r="S6" s="35"/>
    </row>
    <row r="7" spans="1:25" ht="15" customHeight="1">
      <c r="A7" s="27"/>
      <c r="B7" s="28"/>
      <c r="C7" s="28"/>
      <c r="D7" s="28"/>
      <c r="E7" s="28"/>
      <c r="F7" s="28"/>
      <c r="G7" s="29"/>
      <c r="H7" s="30"/>
      <c r="I7" s="30"/>
      <c r="J7" s="41"/>
      <c r="K7" s="41"/>
      <c r="L7" s="41"/>
      <c r="M7" s="35"/>
      <c r="N7" s="35"/>
      <c r="O7" s="35"/>
      <c r="P7" s="35"/>
      <c r="Q7" s="35"/>
      <c r="R7" s="35"/>
      <c r="S7" s="35"/>
    </row>
    <row r="8" spans="1:25" ht="15" customHeight="1">
      <c r="A8" s="27"/>
      <c r="B8" s="28"/>
      <c r="C8" s="28"/>
      <c r="D8" s="28"/>
      <c r="E8" s="28"/>
      <c r="F8" s="28"/>
      <c r="G8" s="29"/>
      <c r="H8" s="30"/>
      <c r="I8" s="30"/>
      <c r="J8" s="41"/>
      <c r="K8" s="41"/>
      <c r="L8" s="41"/>
      <c r="M8" s="35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</row>
    <row r="9" spans="1:25" ht="15" customHeight="1">
      <c r="A9" s="27"/>
      <c r="B9" s="28"/>
      <c r="C9" s="28"/>
      <c r="D9" s="28"/>
      <c r="E9" s="28"/>
      <c r="F9" s="28"/>
      <c r="G9" s="29"/>
      <c r="H9" s="30"/>
      <c r="I9" s="30"/>
      <c r="J9" s="41"/>
      <c r="K9" s="41"/>
      <c r="L9" s="41"/>
      <c r="M9" s="35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</row>
    <row r="10" spans="1:25" ht="15" customHeight="1">
      <c r="A10" s="27"/>
      <c r="B10" s="28"/>
      <c r="C10" s="28"/>
      <c r="D10" s="28"/>
      <c r="E10" s="28"/>
      <c r="F10" s="28"/>
      <c r="G10" s="29"/>
      <c r="H10" s="30"/>
      <c r="I10" s="30"/>
      <c r="J10" s="41"/>
      <c r="K10" s="41"/>
      <c r="L10" s="41"/>
      <c r="M10" s="35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25" ht="15" customHeight="1">
      <c r="A11" s="27"/>
      <c r="B11" s="28"/>
      <c r="C11" s="30"/>
      <c r="D11" s="30"/>
      <c r="E11" s="30"/>
      <c r="F11" s="30"/>
      <c r="G11" s="30"/>
      <c r="H11" s="30"/>
      <c r="I11" s="30"/>
      <c r="J11" s="41"/>
      <c r="K11" s="41"/>
      <c r="L11" s="41"/>
      <c r="M11" s="35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25" ht="15" customHeight="1">
      <c r="A12" s="27"/>
      <c r="B12" s="28"/>
      <c r="C12" s="28"/>
      <c r="D12" s="28"/>
      <c r="E12" s="28"/>
      <c r="F12" s="28"/>
      <c r="G12" s="29"/>
      <c r="H12" s="30"/>
      <c r="I12" s="30"/>
      <c r="J12" s="41"/>
      <c r="K12" s="41"/>
      <c r="L12" s="41"/>
      <c r="M12" s="35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</row>
    <row r="13" spans="1:25" ht="15" customHeight="1">
      <c r="A13" s="27"/>
      <c r="B13" s="28"/>
      <c r="C13" s="28"/>
      <c r="D13" s="28"/>
      <c r="E13" s="28"/>
      <c r="F13" s="28"/>
      <c r="G13" s="29"/>
      <c r="H13" s="30"/>
      <c r="I13" s="30"/>
      <c r="J13" s="41"/>
      <c r="K13" s="41"/>
      <c r="L13" s="41"/>
      <c r="M13" s="35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</row>
    <row r="14" spans="1:25" ht="15" customHeight="1">
      <c r="A14" s="27"/>
      <c r="B14" s="28"/>
      <c r="C14" s="28"/>
      <c r="D14" s="28"/>
      <c r="E14" s="28"/>
      <c r="F14" s="28"/>
      <c r="G14" s="29"/>
      <c r="H14" s="30"/>
      <c r="I14" s="30"/>
      <c r="J14" s="41"/>
      <c r="K14" s="41"/>
      <c r="L14" s="41"/>
      <c r="M14" s="35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</row>
    <row r="15" spans="1:25" ht="15" customHeight="1">
      <c r="A15" s="27"/>
      <c r="B15" s="28"/>
      <c r="C15" s="28"/>
      <c r="D15" s="28"/>
      <c r="E15" s="28"/>
      <c r="F15" s="28"/>
      <c r="G15" s="29"/>
      <c r="H15" s="30"/>
      <c r="I15" s="30"/>
      <c r="J15" s="41"/>
      <c r="K15" s="41"/>
      <c r="L15" s="41"/>
      <c r="M15" s="35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</row>
    <row r="16" spans="1:25" ht="15" customHeight="1">
      <c r="A16" s="42"/>
      <c r="B16" s="43"/>
      <c r="C16" s="43"/>
      <c r="D16" s="43"/>
      <c r="E16" s="43"/>
      <c r="F16" s="43"/>
      <c r="G16" s="44"/>
      <c r="H16" s="41"/>
      <c r="I16" s="42"/>
      <c r="J16" s="41"/>
      <c r="K16" s="41"/>
      <c r="L16" s="41"/>
      <c r="M16" s="35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</row>
    <row r="17" spans="1:25" ht="15" customHeight="1">
      <c r="A17" s="42"/>
      <c r="B17" s="43"/>
      <c r="C17" s="43"/>
      <c r="D17" s="43"/>
      <c r="E17" s="43"/>
      <c r="F17" s="43"/>
      <c r="G17" s="44"/>
      <c r="H17" s="41"/>
      <c r="I17" s="41"/>
      <c r="J17" s="41"/>
      <c r="K17" s="41"/>
      <c r="L17" s="41"/>
      <c r="M17" s="35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</row>
    <row r="18" spans="1:25" ht="15" customHeight="1">
      <c r="A18" s="42"/>
      <c r="B18" s="43"/>
      <c r="C18" s="43"/>
      <c r="D18" s="43"/>
      <c r="E18" s="43"/>
      <c r="F18" s="43"/>
      <c r="G18" s="44"/>
      <c r="H18" s="41"/>
      <c r="I18" s="41"/>
      <c r="J18" s="41"/>
      <c r="K18" s="41"/>
      <c r="L18" s="41"/>
      <c r="M18" s="35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</row>
    <row r="19" spans="1:25" ht="15" customHeight="1">
      <c r="A19" s="42"/>
      <c r="B19" s="43"/>
      <c r="C19" s="43"/>
      <c r="D19" s="43"/>
      <c r="E19" s="43"/>
      <c r="F19" s="43"/>
      <c r="G19" s="44"/>
      <c r="H19" s="41"/>
      <c r="I19" s="41"/>
      <c r="J19" s="41"/>
      <c r="K19" s="41"/>
      <c r="L19" s="41"/>
      <c r="M19" s="35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</row>
    <row r="20" spans="1:25" ht="15" customHeight="1">
      <c r="A20" s="42"/>
      <c r="B20" s="43"/>
      <c r="C20" s="43"/>
      <c r="D20" s="43"/>
      <c r="E20" s="43"/>
      <c r="F20" s="43"/>
      <c r="G20" s="44"/>
      <c r="H20" s="41"/>
      <c r="I20" s="41"/>
      <c r="J20" s="41"/>
      <c r="K20" s="41"/>
      <c r="L20" s="41"/>
      <c r="M20" s="35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</row>
    <row r="21" spans="1:25" ht="15" customHeight="1">
      <c r="A21" s="42"/>
      <c r="B21" s="43"/>
      <c r="C21" s="43"/>
      <c r="D21" s="43"/>
      <c r="E21" s="43"/>
      <c r="F21" s="43"/>
      <c r="G21" s="44"/>
      <c r="H21" s="41"/>
      <c r="I21" s="41"/>
      <c r="J21" s="41"/>
      <c r="K21" s="41"/>
      <c r="L21" s="41"/>
      <c r="M21" s="35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</row>
    <row r="22" spans="1:25" ht="15" customHeight="1">
      <c r="A22" s="42"/>
      <c r="B22" s="43"/>
      <c r="C22" s="43"/>
      <c r="D22" s="43"/>
      <c r="E22" s="43"/>
      <c r="F22" s="43"/>
      <c r="G22" s="44"/>
      <c r="H22" s="41"/>
      <c r="I22" s="41"/>
      <c r="J22" s="41"/>
      <c r="K22" s="41"/>
      <c r="L22" s="41"/>
      <c r="M22" s="35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</row>
    <row r="23" spans="1:25" ht="15" customHeight="1">
      <c r="A23" s="35"/>
      <c r="B23" s="26"/>
      <c r="C23" s="26"/>
      <c r="D23" s="26"/>
      <c r="E23" s="26"/>
      <c r="F23" s="26"/>
      <c r="G23" s="36"/>
      <c r="H23" s="22"/>
      <c r="I23" s="38"/>
      <c r="J23" s="38"/>
      <c r="K23" s="38"/>
      <c r="L23" s="38"/>
      <c r="M23" s="38" t="s">
        <v>120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</row>
    <row r="24" spans="1:25" ht="15" customHeight="1">
      <c r="A24" s="31"/>
      <c r="B24" s="32"/>
      <c r="C24" s="32"/>
      <c r="D24" s="32"/>
      <c r="E24" s="32"/>
      <c r="F24" s="32"/>
      <c r="G24" s="33"/>
      <c r="H24" s="34"/>
      <c r="I24" s="34"/>
      <c r="J24" s="34"/>
      <c r="K24" s="34"/>
      <c r="L24" s="34"/>
      <c r="M24" s="35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</row>
    <row r="25" spans="1:25" ht="15" customHeight="1">
      <c r="A25" s="31"/>
      <c r="B25" s="32"/>
      <c r="C25" s="32"/>
      <c r="D25" s="32"/>
      <c r="E25" s="32"/>
      <c r="F25" s="32"/>
      <c r="G25" s="33"/>
      <c r="H25" s="34"/>
      <c r="I25" s="34"/>
      <c r="J25" s="34"/>
      <c r="K25" s="34"/>
      <c r="L25" s="34"/>
      <c r="M25" s="35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</row>
    <row r="26" spans="1:25" ht="15" customHeight="1">
      <c r="A26" s="31"/>
      <c r="B26" s="32"/>
      <c r="C26" s="32"/>
      <c r="D26" s="32"/>
      <c r="E26" s="32"/>
      <c r="F26" s="32"/>
      <c r="G26" s="33"/>
      <c r="H26" s="34"/>
      <c r="I26" s="34"/>
      <c r="J26" s="34"/>
      <c r="K26" s="34"/>
      <c r="L26" s="34"/>
      <c r="M26" s="35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</row>
    <row r="27" spans="1:25" ht="15" customHeight="1">
      <c r="A27" s="31"/>
      <c r="B27" s="32"/>
      <c r="C27" s="32"/>
      <c r="D27" s="32"/>
      <c r="E27" s="32"/>
      <c r="F27" s="32"/>
      <c r="G27" s="33"/>
      <c r="H27" s="34"/>
      <c r="I27" s="34"/>
      <c r="J27" s="34"/>
      <c r="K27" s="34"/>
      <c r="L27" s="34"/>
      <c r="M27" s="35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</row>
    <row r="28" spans="1:25" ht="15" customHeight="1">
      <c r="A28" s="31"/>
      <c r="B28" s="32"/>
      <c r="C28" s="32"/>
      <c r="D28" s="32"/>
      <c r="E28" s="32"/>
      <c r="F28" s="32"/>
      <c r="G28" s="31"/>
      <c r="H28" s="31"/>
      <c r="I28" s="31"/>
      <c r="J28" s="31"/>
      <c r="K28" s="31"/>
      <c r="L28" s="31"/>
      <c r="M28" s="35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</row>
    <row r="29" spans="1:25" ht="15" customHeight="1">
      <c r="A29" s="31"/>
      <c r="B29" s="32"/>
      <c r="C29" s="32"/>
      <c r="D29" s="32"/>
      <c r="E29" s="32"/>
      <c r="F29" s="32"/>
      <c r="G29" s="31"/>
      <c r="H29" s="31"/>
      <c r="I29" s="31"/>
      <c r="J29" s="31"/>
      <c r="K29" s="31"/>
      <c r="L29" s="31"/>
      <c r="M29" s="35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</row>
    <row r="30" spans="1:25" ht="15" customHeight="1">
      <c r="A30" s="31"/>
      <c r="B30" s="31"/>
      <c r="C30" s="31"/>
      <c r="D30" s="31"/>
      <c r="E30" s="34"/>
      <c r="F30" s="31"/>
      <c r="G30" s="31"/>
      <c r="H30" s="31"/>
      <c r="I30" s="31"/>
      <c r="J30" s="31"/>
      <c r="K30" s="31"/>
      <c r="L30" s="31"/>
      <c r="M30" s="35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</row>
    <row r="31" spans="1:25" ht="15" customHeight="1">
      <c r="A31" s="31"/>
      <c r="B31" s="31"/>
      <c r="C31" s="31"/>
      <c r="D31" s="31"/>
      <c r="E31" s="34"/>
      <c r="F31" s="31"/>
      <c r="G31" s="31"/>
      <c r="H31" s="31"/>
      <c r="I31" s="31"/>
      <c r="J31" s="31"/>
      <c r="K31" s="31"/>
      <c r="L31" s="31"/>
      <c r="M31" s="35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</row>
    <row r="32" spans="1:25" ht="15" customHeight="1">
      <c r="A32" s="31"/>
      <c r="B32" s="31"/>
      <c r="C32" s="31"/>
      <c r="D32" s="31"/>
      <c r="E32" s="34"/>
      <c r="F32" s="31"/>
      <c r="G32" s="31"/>
      <c r="H32" s="31"/>
      <c r="I32" s="31"/>
      <c r="J32" s="31"/>
      <c r="K32" s="31"/>
      <c r="L32" s="31"/>
      <c r="M32" s="35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</row>
    <row r="33" spans="1:25" ht="15" customHeight="1">
      <c r="A33" s="31"/>
      <c r="B33" s="31"/>
      <c r="C33" s="31"/>
      <c r="D33" s="31"/>
      <c r="E33" s="34"/>
      <c r="F33" s="31"/>
      <c r="G33" s="31"/>
      <c r="H33" s="31"/>
      <c r="I33" s="31"/>
      <c r="J33" s="31"/>
      <c r="K33" s="31"/>
      <c r="L33" s="31"/>
      <c r="M33" s="35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</row>
    <row r="34" spans="1:25" ht="15" customHeight="1">
      <c r="A34" s="31"/>
      <c r="B34" s="31"/>
      <c r="C34" s="31"/>
      <c r="D34" s="31"/>
      <c r="E34" s="34"/>
      <c r="F34" s="31"/>
      <c r="G34" s="31"/>
      <c r="H34" s="31"/>
      <c r="I34" s="31"/>
      <c r="J34" s="31"/>
      <c r="K34" s="31"/>
      <c r="L34" s="31"/>
      <c r="M34" s="35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</row>
    <row r="35" spans="1:25" ht="15" customHeight="1">
      <c r="A35" s="31"/>
      <c r="B35" s="31"/>
      <c r="C35" s="31"/>
      <c r="D35" s="31"/>
      <c r="E35" s="34"/>
      <c r="F35" s="31"/>
      <c r="G35" s="31"/>
      <c r="H35" s="31"/>
      <c r="I35" s="31"/>
      <c r="J35" s="31"/>
      <c r="K35" s="31"/>
      <c r="L35" s="31"/>
      <c r="M35" s="35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</row>
    <row r="36" spans="1:25" ht="15" customHeight="1">
      <c r="A36" s="31"/>
      <c r="B36" s="31"/>
      <c r="C36" s="31"/>
      <c r="D36" s="31"/>
      <c r="E36" s="34"/>
      <c r="F36" s="31"/>
      <c r="G36" s="31"/>
      <c r="H36" s="31"/>
      <c r="I36" s="31"/>
      <c r="J36" s="31"/>
      <c r="K36" s="31"/>
      <c r="L36" s="31"/>
      <c r="M36" s="35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</row>
    <row r="37" spans="1:25" ht="15" customHeight="1">
      <c r="A37" s="31"/>
      <c r="B37" s="31"/>
      <c r="C37" s="31"/>
      <c r="D37" s="31"/>
      <c r="E37" s="34"/>
      <c r="F37" s="31"/>
      <c r="G37" s="31"/>
      <c r="H37" s="31"/>
      <c r="I37" s="31"/>
      <c r="J37" s="31"/>
      <c r="K37" s="31"/>
      <c r="L37" s="31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</row>
    <row r="38" spans="1:25" ht="15" customHeight="1">
      <c r="A38" s="31"/>
      <c r="B38" s="31"/>
      <c r="C38" s="31"/>
      <c r="D38" s="31"/>
      <c r="E38" s="34"/>
      <c r="F38" s="31"/>
      <c r="G38" s="31"/>
      <c r="H38" s="31"/>
      <c r="I38" s="31"/>
      <c r="J38" s="31"/>
      <c r="K38" s="31"/>
      <c r="L38" s="31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</row>
    <row r="39" spans="1:25" ht="15" customHeight="1">
      <c r="A39" s="31"/>
      <c r="B39" s="31"/>
      <c r="C39" s="31"/>
      <c r="D39" s="31"/>
      <c r="E39" s="34"/>
      <c r="F39" s="31"/>
      <c r="G39" s="31"/>
      <c r="H39" s="31"/>
      <c r="I39" s="31"/>
      <c r="J39" s="31"/>
      <c r="K39" s="31"/>
      <c r="L39" s="31"/>
    </row>
    <row r="40" spans="1:25" ht="15" customHeight="1">
      <c r="A40" s="31"/>
      <c r="B40" s="31"/>
      <c r="C40" s="34"/>
      <c r="D40" s="34"/>
      <c r="E40" s="34"/>
      <c r="F40" s="34"/>
      <c r="G40" s="34"/>
      <c r="H40" s="31"/>
      <c r="I40" s="31"/>
      <c r="J40" s="31"/>
      <c r="K40" s="31"/>
      <c r="L40" s="31"/>
    </row>
    <row r="41" spans="1:25" ht="15" customHeight="1">
      <c r="A41" s="31"/>
      <c r="B41" s="31"/>
      <c r="C41" s="31"/>
      <c r="D41" s="31"/>
      <c r="E41" s="34"/>
      <c r="F41" s="31"/>
      <c r="G41" s="31"/>
      <c r="H41" s="31"/>
      <c r="I41" s="31"/>
      <c r="J41" s="31"/>
      <c r="K41" s="31"/>
      <c r="L41" s="31"/>
    </row>
    <row r="42" spans="1:25" ht="15" customHeight="1">
      <c r="A42" s="31"/>
      <c r="B42" s="31"/>
      <c r="C42" s="31"/>
      <c r="D42" s="31"/>
      <c r="E42" s="34"/>
      <c r="F42" s="31"/>
      <c r="G42" s="31"/>
      <c r="H42" s="31"/>
      <c r="I42" s="31"/>
      <c r="J42" s="31"/>
      <c r="K42" s="31"/>
      <c r="L42" s="31"/>
    </row>
    <row r="43" spans="1:25" ht="15" customHeight="1">
      <c r="A43" s="31"/>
      <c r="B43" s="31"/>
      <c r="C43" s="31"/>
      <c r="D43" s="31"/>
      <c r="E43" s="34"/>
      <c r="F43" s="31"/>
      <c r="G43" s="31"/>
      <c r="H43" s="31"/>
      <c r="I43" s="31"/>
      <c r="J43" s="31"/>
      <c r="K43" s="31"/>
      <c r="L43" s="31"/>
    </row>
    <row r="44" spans="1:25" ht="15" customHeight="1">
      <c r="A44" s="31"/>
      <c r="B44" s="31"/>
      <c r="C44" s="31"/>
      <c r="D44" s="31"/>
      <c r="E44" s="34"/>
      <c r="F44" s="31"/>
      <c r="G44" s="31"/>
      <c r="H44" s="31"/>
      <c r="I44" s="31"/>
      <c r="J44" s="31"/>
      <c r="K44" s="31"/>
      <c r="L44" s="31"/>
    </row>
    <row r="45" spans="1:25" ht="15" customHeight="1">
      <c r="A45" s="31"/>
      <c r="B45" s="31"/>
      <c r="C45" s="31"/>
      <c r="D45" s="31"/>
      <c r="E45" s="34"/>
      <c r="F45" s="31"/>
      <c r="G45" s="31"/>
      <c r="H45" s="31"/>
      <c r="I45" s="31"/>
      <c r="J45" s="31"/>
      <c r="K45" s="31"/>
      <c r="L45" s="31"/>
    </row>
    <row r="46" spans="1:25" ht="15" customHeight="1">
      <c r="A46" s="35"/>
      <c r="B46" s="35"/>
      <c r="C46" s="35"/>
      <c r="D46" s="35"/>
      <c r="E46" s="22"/>
      <c r="F46" s="35"/>
      <c r="G46" s="35"/>
      <c r="H46" s="35"/>
    </row>
    <row r="47" spans="1:25" ht="15" customHeight="1">
      <c r="E47" s="5"/>
      <c r="F47" s="102"/>
    </row>
    <row r="48" spans="1:25" ht="15" customHeight="1">
      <c r="C48" s="112" t="s">
        <v>43</v>
      </c>
      <c r="D48" s="112" t="s">
        <v>44</v>
      </c>
      <c r="E48" s="112" t="s">
        <v>48</v>
      </c>
      <c r="F48" s="112" t="s">
        <v>114</v>
      </c>
      <c r="G48" s="105" t="s">
        <v>134</v>
      </c>
      <c r="H48" s="6"/>
      <c r="I48" s="103"/>
    </row>
    <row r="49" spans="1:9" ht="15" customHeight="1">
      <c r="A49" s="198" t="s">
        <v>121</v>
      </c>
      <c r="B49" s="199"/>
      <c r="C49" s="48">
        <f t="shared" ref="C49:F49" si="0">C50+C51+C52</f>
        <v>0</v>
      </c>
      <c r="D49" s="48">
        <f t="shared" si="0"/>
        <v>0</v>
      </c>
      <c r="E49" s="48">
        <f t="shared" si="0"/>
        <v>0</v>
      </c>
      <c r="F49" s="48">
        <f t="shared" si="0"/>
        <v>0</v>
      </c>
      <c r="G49" s="48">
        <f t="shared" ref="G49" si="1">G50+G51+G52</f>
        <v>0</v>
      </c>
      <c r="H49" s="103"/>
      <c r="I49" s="103"/>
    </row>
    <row r="50" spans="1:9" ht="15" customHeight="1">
      <c r="A50" s="213" t="s">
        <v>122</v>
      </c>
      <c r="B50" s="214"/>
      <c r="C50" s="48">
        <v>0</v>
      </c>
      <c r="D50" s="49">
        <v>0</v>
      </c>
      <c r="E50" s="49">
        <v>0</v>
      </c>
      <c r="F50" s="49">
        <v>0</v>
      </c>
      <c r="G50" s="49">
        <v>0</v>
      </c>
      <c r="H50" s="103" t="s">
        <v>123</v>
      </c>
      <c r="I50" s="103"/>
    </row>
    <row r="51" spans="1:9" ht="15" customHeight="1">
      <c r="A51" s="213" t="s">
        <v>124</v>
      </c>
      <c r="B51" s="214"/>
      <c r="C51" s="48">
        <v>0</v>
      </c>
      <c r="D51" s="49">
        <v>0</v>
      </c>
      <c r="E51" s="49">
        <v>0</v>
      </c>
      <c r="F51" s="49">
        <v>0</v>
      </c>
      <c r="G51" s="49">
        <v>0</v>
      </c>
      <c r="H51" s="103"/>
      <c r="I51" s="103"/>
    </row>
    <row r="52" spans="1:9" ht="15" customHeight="1">
      <c r="A52" s="213" t="s">
        <v>125</v>
      </c>
      <c r="B52" s="214"/>
      <c r="C52" s="48">
        <f>C53*F60/100</f>
        <v>0</v>
      </c>
      <c r="D52" s="48">
        <f>D53*G60/100</f>
        <v>0</v>
      </c>
      <c r="E52" s="49">
        <v>0</v>
      </c>
      <c r="F52" s="49">
        <v>0</v>
      </c>
      <c r="G52" s="49">
        <v>0</v>
      </c>
      <c r="H52" s="103"/>
      <c r="I52" s="103"/>
    </row>
    <row r="53" spans="1:9" ht="15" customHeight="1">
      <c r="A53" s="198" t="s">
        <v>126</v>
      </c>
      <c r="B53" s="199"/>
      <c r="C53" s="48">
        <f t="shared" ref="C53:F53" si="2">C54+C55+C56</f>
        <v>33</v>
      </c>
      <c r="D53" s="49">
        <f t="shared" si="2"/>
        <v>33</v>
      </c>
      <c r="E53" s="49">
        <f t="shared" si="2"/>
        <v>36</v>
      </c>
      <c r="F53" s="49">
        <f t="shared" si="2"/>
        <v>37</v>
      </c>
      <c r="G53" s="49">
        <v>41</v>
      </c>
      <c r="H53" s="103" t="s">
        <v>127</v>
      </c>
      <c r="I53" s="103"/>
    </row>
    <row r="54" spans="1:9" ht="15" customHeight="1">
      <c r="A54" s="213" t="s">
        <v>122</v>
      </c>
      <c r="B54" s="214"/>
      <c r="C54" s="48">
        <v>33</v>
      </c>
      <c r="D54" s="49">
        <v>33</v>
      </c>
      <c r="E54" s="49">
        <v>36</v>
      </c>
      <c r="F54" s="49">
        <v>37</v>
      </c>
      <c r="G54" s="49">
        <v>41</v>
      </c>
      <c r="H54" s="103" t="s">
        <v>128</v>
      </c>
      <c r="I54" s="103"/>
    </row>
    <row r="55" spans="1:9" ht="15" customHeight="1">
      <c r="A55" s="213" t="s">
        <v>124</v>
      </c>
      <c r="B55" s="214"/>
      <c r="C55" s="48">
        <v>0</v>
      </c>
      <c r="D55" s="49">
        <v>0</v>
      </c>
      <c r="E55" s="49">
        <v>0</v>
      </c>
      <c r="F55" s="49">
        <v>0</v>
      </c>
      <c r="G55" s="49">
        <v>0</v>
      </c>
      <c r="H55" s="103" t="s">
        <v>129</v>
      </c>
      <c r="I55" s="103"/>
    </row>
    <row r="56" spans="1:9" ht="15" customHeight="1" thickBot="1">
      <c r="A56" s="213" t="s">
        <v>125</v>
      </c>
      <c r="B56" s="214"/>
      <c r="C56" s="59">
        <v>0</v>
      </c>
      <c r="D56" s="61">
        <v>0</v>
      </c>
      <c r="E56" s="107">
        <v>0</v>
      </c>
      <c r="F56" s="107">
        <v>0</v>
      </c>
      <c r="G56" s="107">
        <v>0</v>
      </c>
      <c r="H56" s="6" t="s">
        <v>130</v>
      </c>
      <c r="I56" s="103"/>
    </row>
    <row r="57" spans="1:9" ht="15" customHeight="1" thickBot="1">
      <c r="A57" s="201" t="s">
        <v>118</v>
      </c>
      <c r="B57" s="202"/>
      <c r="C57" s="57">
        <f t="shared" ref="C57:F57" si="3">C49/C53*100</f>
        <v>0</v>
      </c>
      <c r="D57" s="56">
        <f t="shared" si="3"/>
        <v>0</v>
      </c>
      <c r="E57" s="56">
        <f t="shared" si="3"/>
        <v>0</v>
      </c>
      <c r="F57" s="58">
        <f t="shared" si="3"/>
        <v>0</v>
      </c>
      <c r="G57" s="58">
        <f t="shared" ref="G57" si="4">G49/G53*100</f>
        <v>0</v>
      </c>
      <c r="H57" s="104"/>
      <c r="I57" s="103"/>
    </row>
    <row r="58" spans="1:9" ht="15" customHeight="1">
      <c r="A58" s="115" t="s">
        <v>91</v>
      </c>
      <c r="B58" s="115"/>
      <c r="C58" s="54">
        <v>7.0000000000000007E-2</v>
      </c>
      <c r="D58" s="53">
        <v>0.08</v>
      </c>
      <c r="E58" s="53">
        <v>0.26</v>
      </c>
      <c r="F58" s="53">
        <v>0.13</v>
      </c>
      <c r="G58" s="53">
        <v>0.13</v>
      </c>
    </row>
    <row r="59" spans="1:9" ht="15" customHeight="1">
      <c r="C59" s="45"/>
      <c r="D59" s="46"/>
      <c r="E59" s="45"/>
      <c r="F59" s="45"/>
    </row>
    <row r="60" spans="1:9" ht="15" customHeight="1">
      <c r="C60" s="103"/>
      <c r="D60" s="103"/>
      <c r="E60" s="103"/>
      <c r="F60" s="103"/>
      <c r="G60" s="103"/>
      <c r="H60" s="103"/>
      <c r="I60" s="103"/>
    </row>
    <row r="61" spans="1:9" ht="15" customHeight="1">
      <c r="E61" s="5"/>
      <c r="G61" s="102"/>
    </row>
  </sheetData>
  <mergeCells count="13">
    <mergeCell ref="A58:B58"/>
    <mergeCell ref="A52:B52"/>
    <mergeCell ref="A53:B53"/>
    <mergeCell ref="A54:B54"/>
    <mergeCell ref="A55:B55"/>
    <mergeCell ref="A56:B56"/>
    <mergeCell ref="A57:B57"/>
    <mergeCell ref="A51:B51"/>
    <mergeCell ref="R1:R2"/>
    <mergeCell ref="S1:T2"/>
    <mergeCell ref="U1:Y2"/>
    <mergeCell ref="A49:B49"/>
    <mergeCell ref="A50:B50"/>
  </mergeCells>
  <phoneticPr fontId="2"/>
  <pageMargins left="0.70866141732283472" right="0.70866141732283472" top="0.74803149606299213" bottom="0.74803149606299213" header="0.31496062992125984" footer="0.31496062992125984"/>
  <pageSetup paperSize="9" scale="59" orientation="landscape" r:id="rId1"/>
  <headerFooter>
    <oddFooter>&amp;R&amp;F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F48"/>
  <sheetViews>
    <sheetView tabSelected="1" zoomScale="80" zoomScaleNormal="80" zoomScaleSheetLayoutView="100" workbookViewId="0">
      <selection activeCell="W50" sqref="W50"/>
    </sheetView>
  </sheetViews>
  <sheetFormatPr defaultColWidth="8.875" defaultRowHeight="13.5"/>
  <cols>
    <col min="1" max="16384" width="8.875" style="21"/>
  </cols>
  <sheetData>
    <row r="1" spans="1:32" ht="13.5" customHeight="1">
      <c r="C1" s="217" t="s">
        <v>89</v>
      </c>
      <c r="D1" s="217"/>
      <c r="E1" s="217"/>
      <c r="H1" s="215" t="s">
        <v>90</v>
      </c>
      <c r="I1" s="215"/>
      <c r="J1" s="216" t="s">
        <v>95</v>
      </c>
      <c r="K1" s="216"/>
      <c r="L1" s="216"/>
      <c r="M1" s="216"/>
    </row>
    <row r="2" spans="1:32" ht="13.5" customHeight="1">
      <c r="C2" s="217"/>
      <c r="D2" s="217"/>
      <c r="E2" s="217"/>
      <c r="H2" s="215"/>
      <c r="I2" s="215"/>
      <c r="J2" s="216"/>
      <c r="K2" s="216"/>
      <c r="L2" s="216"/>
      <c r="M2" s="216"/>
    </row>
    <row r="3" spans="1:32" ht="7.5" customHeight="1">
      <c r="A3" s="70"/>
      <c r="B3" s="70"/>
      <c r="C3" s="71"/>
      <c r="D3" s="70"/>
      <c r="E3" s="70"/>
      <c r="F3" s="70"/>
    </row>
    <row r="4" spans="1:32">
      <c r="A4" s="94"/>
      <c r="B4" s="94"/>
      <c r="C4" s="95"/>
      <c r="D4" s="94"/>
      <c r="E4" s="94"/>
      <c r="F4" s="94"/>
      <c r="G4" s="96"/>
      <c r="H4" s="96"/>
      <c r="I4" s="92"/>
      <c r="J4" s="92"/>
      <c r="K4" s="92"/>
      <c r="L4" s="92"/>
      <c r="M4" s="92"/>
      <c r="N4" s="92"/>
      <c r="O4" s="92"/>
      <c r="P4" s="92"/>
      <c r="Q4" s="90"/>
      <c r="R4" s="90"/>
      <c r="S4" s="90"/>
      <c r="T4" s="90"/>
      <c r="U4" s="90"/>
      <c r="V4" s="90"/>
      <c r="W4" s="90"/>
      <c r="X4" s="90"/>
      <c r="Y4" s="101"/>
      <c r="Z4" s="101"/>
      <c r="AA4" s="101"/>
      <c r="AB4" s="101"/>
      <c r="AC4" s="101"/>
      <c r="AD4" s="101"/>
      <c r="AE4" s="101"/>
      <c r="AF4" s="101"/>
    </row>
    <row r="5" spans="1:32">
      <c r="A5" s="96"/>
      <c r="B5" s="96"/>
      <c r="C5" s="96"/>
      <c r="D5" s="96"/>
      <c r="E5" s="96"/>
      <c r="F5" s="96"/>
      <c r="G5" s="96"/>
      <c r="H5" s="96"/>
      <c r="I5" s="92"/>
      <c r="J5" s="92"/>
      <c r="K5" s="92"/>
      <c r="L5" s="92"/>
      <c r="M5" s="92"/>
      <c r="N5" s="92"/>
      <c r="O5" s="92"/>
      <c r="P5" s="92"/>
      <c r="Q5" s="90"/>
      <c r="R5" s="90"/>
      <c r="S5" s="90"/>
      <c r="T5" s="90"/>
      <c r="U5" s="90"/>
      <c r="V5" s="90"/>
      <c r="W5" s="90"/>
      <c r="X5" s="90"/>
      <c r="Y5" s="101"/>
      <c r="Z5" s="101"/>
      <c r="AA5" s="101"/>
      <c r="AB5" s="101"/>
      <c r="AC5" s="101"/>
      <c r="AD5" s="101"/>
      <c r="AE5" s="101"/>
      <c r="AF5" s="101"/>
    </row>
    <row r="6" spans="1:32">
      <c r="A6" s="96"/>
      <c r="B6" s="96"/>
      <c r="C6" s="96"/>
      <c r="D6" s="96"/>
      <c r="E6" s="96"/>
      <c r="F6" s="96"/>
      <c r="G6" s="96"/>
      <c r="H6" s="96"/>
      <c r="I6" s="92"/>
      <c r="J6" s="92"/>
      <c r="K6" s="92"/>
      <c r="L6" s="92"/>
      <c r="M6" s="92"/>
      <c r="N6" s="92"/>
      <c r="O6" s="92"/>
      <c r="P6" s="92"/>
      <c r="Q6" s="90"/>
      <c r="R6" s="90"/>
      <c r="S6" s="90"/>
      <c r="T6" s="90"/>
      <c r="U6" s="90"/>
      <c r="V6" s="90"/>
      <c r="W6" s="90"/>
      <c r="X6" s="90"/>
      <c r="Y6" s="101"/>
      <c r="Z6" s="101"/>
      <c r="AA6" s="101"/>
      <c r="AB6" s="101"/>
      <c r="AC6" s="101"/>
      <c r="AD6" s="101"/>
      <c r="AE6" s="101"/>
      <c r="AF6" s="101"/>
    </row>
    <row r="7" spans="1:32">
      <c r="A7" s="96"/>
      <c r="B7" s="96"/>
      <c r="C7" s="96"/>
      <c r="D7" s="96"/>
      <c r="E7" s="96"/>
      <c r="F7" s="96"/>
      <c r="G7" s="96"/>
      <c r="H7" s="96"/>
      <c r="I7" s="92"/>
      <c r="J7" s="92"/>
      <c r="K7" s="92"/>
      <c r="L7" s="92"/>
      <c r="M7" s="92"/>
      <c r="N7" s="92"/>
      <c r="O7" s="92"/>
      <c r="P7" s="92"/>
      <c r="Q7" s="90"/>
      <c r="R7" s="90"/>
      <c r="S7" s="90"/>
      <c r="T7" s="90"/>
      <c r="U7" s="90"/>
      <c r="V7" s="90"/>
      <c r="W7" s="90"/>
      <c r="X7" s="90"/>
      <c r="Y7" s="101"/>
      <c r="Z7" s="101"/>
      <c r="AA7" s="101"/>
      <c r="AB7" s="101"/>
      <c r="AC7" s="101"/>
      <c r="AD7" s="101"/>
      <c r="AE7" s="101"/>
      <c r="AF7" s="101"/>
    </row>
    <row r="8" spans="1:32">
      <c r="A8" s="96"/>
      <c r="B8" s="96"/>
      <c r="C8" s="96"/>
      <c r="D8" s="96"/>
      <c r="E8" s="96"/>
      <c r="F8" s="96"/>
      <c r="G8" s="96"/>
      <c r="H8" s="96"/>
      <c r="I8" s="92"/>
      <c r="J8" s="92"/>
      <c r="K8" s="92"/>
      <c r="L8" s="92"/>
      <c r="M8" s="92"/>
      <c r="N8" s="92"/>
      <c r="O8" s="92"/>
      <c r="P8" s="92"/>
      <c r="Q8" s="90"/>
      <c r="R8" s="90"/>
      <c r="S8" s="90"/>
      <c r="T8" s="90"/>
      <c r="U8" s="90"/>
      <c r="V8" s="90"/>
      <c r="W8" s="90"/>
      <c r="X8" s="90"/>
      <c r="Y8" s="101"/>
      <c r="Z8" s="101"/>
      <c r="AA8" s="101"/>
      <c r="AB8" s="101"/>
      <c r="AC8" s="101"/>
      <c r="AD8" s="101"/>
      <c r="AE8" s="101"/>
      <c r="AF8" s="101"/>
    </row>
    <row r="9" spans="1:32">
      <c r="A9" s="96"/>
      <c r="B9" s="96"/>
      <c r="C9" s="96"/>
      <c r="D9" s="96"/>
      <c r="E9" s="96"/>
      <c r="F9" s="96"/>
      <c r="G9" s="96"/>
      <c r="H9" s="96"/>
      <c r="I9" s="92"/>
      <c r="J9" s="92"/>
      <c r="K9" s="92"/>
      <c r="L9" s="92"/>
      <c r="M9" s="92"/>
      <c r="N9" s="92"/>
      <c r="O9" s="92"/>
      <c r="P9" s="92"/>
      <c r="Q9" s="90"/>
      <c r="R9" s="90"/>
      <c r="S9" s="90"/>
      <c r="T9" s="90"/>
      <c r="U9" s="90"/>
      <c r="V9" s="90"/>
      <c r="W9" s="90"/>
      <c r="X9" s="90"/>
      <c r="Y9" s="101"/>
      <c r="Z9" s="101"/>
      <c r="AA9" s="101"/>
      <c r="AB9" s="101"/>
      <c r="AC9" s="101"/>
      <c r="AD9" s="101"/>
      <c r="AE9" s="101"/>
      <c r="AF9" s="101"/>
    </row>
    <row r="10" spans="1:32">
      <c r="A10" s="96"/>
      <c r="B10" s="96"/>
      <c r="C10" s="96"/>
      <c r="D10" s="96"/>
      <c r="E10" s="96"/>
      <c r="F10" s="96"/>
      <c r="G10" s="96"/>
      <c r="H10" s="96"/>
      <c r="I10" s="92"/>
      <c r="J10" s="92"/>
      <c r="K10" s="92"/>
      <c r="L10" s="92"/>
      <c r="M10" s="92"/>
      <c r="N10" s="92"/>
      <c r="O10" s="92"/>
      <c r="P10" s="92"/>
      <c r="Q10" s="90"/>
      <c r="R10" s="90"/>
      <c r="S10" s="90"/>
      <c r="T10" s="90"/>
      <c r="U10" s="90"/>
      <c r="V10" s="90"/>
      <c r="W10" s="90"/>
      <c r="X10" s="90"/>
      <c r="Y10" s="101"/>
      <c r="Z10" s="101"/>
      <c r="AA10" s="101"/>
      <c r="AB10" s="101"/>
      <c r="AC10" s="101"/>
      <c r="AD10" s="101"/>
      <c r="AE10" s="101"/>
      <c r="AF10" s="101"/>
    </row>
    <row r="11" spans="1:32">
      <c r="A11" s="96"/>
      <c r="B11" s="96"/>
      <c r="C11" s="96"/>
      <c r="D11" s="96"/>
      <c r="E11" s="96"/>
      <c r="F11" s="96"/>
      <c r="G11" s="96"/>
      <c r="H11" s="96"/>
      <c r="I11" s="92"/>
      <c r="J11" s="92"/>
      <c r="K11" s="92"/>
      <c r="L11" s="92"/>
      <c r="M11" s="92"/>
      <c r="N11" s="92"/>
      <c r="O11" s="92"/>
      <c r="P11" s="92"/>
      <c r="Q11" s="90"/>
      <c r="R11" s="90"/>
      <c r="S11" s="90"/>
      <c r="T11" s="90"/>
      <c r="U11" s="90"/>
      <c r="V11" s="90"/>
      <c r="W11" s="90"/>
      <c r="X11" s="90"/>
      <c r="Y11" s="101"/>
      <c r="Z11" s="101"/>
      <c r="AA11" s="101"/>
      <c r="AB11" s="101"/>
      <c r="AC11" s="101"/>
      <c r="AD11" s="101"/>
      <c r="AE11" s="101"/>
      <c r="AF11" s="101"/>
    </row>
    <row r="12" spans="1:32">
      <c r="A12" s="96"/>
      <c r="B12" s="96"/>
      <c r="C12" s="96"/>
      <c r="D12" s="96"/>
      <c r="E12" s="96"/>
      <c r="F12" s="96"/>
      <c r="G12" s="96"/>
      <c r="H12" s="96"/>
      <c r="I12" s="92"/>
      <c r="J12" s="92"/>
      <c r="K12" s="92"/>
      <c r="L12" s="92"/>
      <c r="M12" s="92"/>
      <c r="N12" s="92"/>
      <c r="O12" s="92"/>
      <c r="P12" s="92"/>
      <c r="Q12" s="90"/>
      <c r="R12" s="90"/>
      <c r="S12" s="90"/>
      <c r="T12" s="90"/>
      <c r="U12" s="90"/>
      <c r="V12" s="90"/>
      <c r="W12" s="90"/>
      <c r="X12" s="90"/>
      <c r="Y12" s="101"/>
      <c r="Z12" s="101"/>
      <c r="AA12" s="101"/>
      <c r="AB12" s="101"/>
      <c r="AC12" s="101"/>
      <c r="AD12" s="101"/>
      <c r="AE12" s="101"/>
      <c r="AF12" s="101"/>
    </row>
    <row r="13" spans="1:32">
      <c r="A13" s="96"/>
      <c r="B13" s="96"/>
      <c r="C13" s="96"/>
      <c r="D13" s="96"/>
      <c r="E13" s="96"/>
      <c r="F13" s="96"/>
      <c r="G13" s="96"/>
      <c r="H13" s="96"/>
      <c r="I13" s="92"/>
      <c r="J13" s="92"/>
      <c r="K13" s="92"/>
      <c r="L13" s="92"/>
      <c r="M13" s="92"/>
      <c r="N13" s="92"/>
      <c r="O13" s="92"/>
      <c r="P13" s="92"/>
      <c r="Q13" s="90"/>
      <c r="R13" s="90"/>
      <c r="S13" s="90"/>
      <c r="T13" s="90"/>
      <c r="U13" s="90"/>
      <c r="V13" s="90"/>
      <c r="W13" s="90"/>
      <c r="X13" s="90"/>
      <c r="Y13" s="101"/>
      <c r="Z13" s="101"/>
      <c r="AA13" s="101"/>
      <c r="AB13" s="101"/>
      <c r="AC13" s="101"/>
      <c r="AD13" s="101"/>
      <c r="AE13" s="101"/>
      <c r="AF13" s="101"/>
    </row>
    <row r="14" spans="1:32">
      <c r="A14" s="96"/>
      <c r="B14" s="96"/>
      <c r="C14" s="96"/>
      <c r="D14" s="96"/>
      <c r="E14" s="96"/>
      <c r="F14" s="96"/>
      <c r="G14" s="96"/>
      <c r="H14" s="96"/>
      <c r="I14" s="92"/>
      <c r="J14" s="92"/>
      <c r="K14" s="92"/>
      <c r="L14" s="92"/>
      <c r="M14" s="92"/>
      <c r="N14" s="92"/>
      <c r="O14" s="92"/>
      <c r="P14" s="92"/>
      <c r="Q14" s="90"/>
      <c r="R14" s="90"/>
      <c r="S14" s="90"/>
      <c r="T14" s="90"/>
      <c r="U14" s="90"/>
      <c r="V14" s="90"/>
      <c r="W14" s="90"/>
      <c r="X14" s="90"/>
      <c r="Y14" s="101"/>
      <c r="Z14" s="101"/>
      <c r="AA14" s="101"/>
      <c r="AB14" s="101"/>
      <c r="AC14" s="101"/>
      <c r="AD14" s="101"/>
      <c r="AE14" s="101"/>
      <c r="AF14" s="101"/>
    </row>
    <row r="15" spans="1:32">
      <c r="A15" s="96"/>
      <c r="B15" s="96"/>
      <c r="C15" s="96"/>
      <c r="D15" s="96"/>
      <c r="E15" s="96"/>
      <c r="F15" s="96"/>
      <c r="G15" s="96"/>
      <c r="H15" s="96"/>
      <c r="I15" s="92"/>
      <c r="J15" s="92"/>
      <c r="K15" s="92"/>
      <c r="L15" s="92"/>
      <c r="M15" s="92"/>
      <c r="N15" s="92"/>
      <c r="O15" s="92"/>
      <c r="P15" s="92"/>
      <c r="Q15" s="90"/>
      <c r="R15" s="90"/>
      <c r="S15" s="90"/>
      <c r="T15" s="90"/>
      <c r="U15" s="90"/>
      <c r="V15" s="90"/>
      <c r="W15" s="90"/>
      <c r="X15" s="90"/>
      <c r="Y15" s="101"/>
      <c r="Z15" s="101"/>
      <c r="AA15" s="101"/>
      <c r="AB15" s="101"/>
      <c r="AC15" s="101"/>
      <c r="AD15" s="101"/>
      <c r="AE15" s="101"/>
      <c r="AF15" s="101"/>
    </row>
    <row r="16" spans="1:32">
      <c r="A16" s="96"/>
      <c r="B16" s="96"/>
      <c r="C16" s="96"/>
      <c r="D16" s="96"/>
      <c r="E16" s="96"/>
      <c r="F16" s="96"/>
      <c r="G16" s="96"/>
      <c r="H16" s="96"/>
      <c r="I16" s="92"/>
      <c r="J16" s="92"/>
      <c r="K16" s="92"/>
      <c r="L16" s="92"/>
      <c r="M16" s="92"/>
      <c r="N16" s="92"/>
      <c r="O16" s="92"/>
      <c r="P16" s="92"/>
      <c r="Q16" s="90"/>
      <c r="R16" s="90"/>
      <c r="S16" s="90"/>
      <c r="T16" s="90"/>
      <c r="U16" s="90"/>
      <c r="V16" s="90"/>
      <c r="W16" s="90"/>
      <c r="X16" s="90"/>
      <c r="Y16" s="101"/>
      <c r="Z16" s="101"/>
      <c r="AA16" s="101"/>
      <c r="AB16" s="101"/>
      <c r="AC16" s="101"/>
      <c r="AD16" s="101"/>
      <c r="AE16" s="101"/>
      <c r="AF16" s="101"/>
    </row>
    <row r="17" spans="1:32">
      <c r="A17" s="96"/>
      <c r="B17" s="96"/>
      <c r="C17" s="96"/>
      <c r="D17" s="96"/>
      <c r="E17" s="96"/>
      <c r="F17" s="96"/>
      <c r="G17" s="96"/>
      <c r="H17" s="96"/>
      <c r="I17" s="92"/>
      <c r="J17" s="92"/>
      <c r="K17" s="92"/>
      <c r="L17" s="92"/>
      <c r="M17" s="92"/>
      <c r="N17" s="92"/>
      <c r="O17" s="92"/>
      <c r="P17" s="92"/>
      <c r="Q17" s="90"/>
      <c r="R17" s="90"/>
      <c r="S17" s="90"/>
      <c r="T17" s="90"/>
      <c r="U17" s="90"/>
      <c r="V17" s="90"/>
      <c r="W17" s="90"/>
      <c r="X17" s="90"/>
      <c r="Y17" s="101"/>
      <c r="Z17" s="101"/>
      <c r="AA17" s="101"/>
      <c r="AB17" s="101"/>
      <c r="AC17" s="101"/>
      <c r="AD17" s="101"/>
      <c r="AE17" s="101"/>
      <c r="AF17" s="101"/>
    </row>
    <row r="18" spans="1:32">
      <c r="A18" s="96"/>
      <c r="B18" s="96"/>
      <c r="C18" s="96"/>
      <c r="D18" s="96"/>
      <c r="E18" s="96"/>
      <c r="F18" s="96"/>
      <c r="G18" s="96"/>
      <c r="H18" s="96"/>
      <c r="I18" s="92"/>
      <c r="J18" s="92"/>
      <c r="K18" s="92"/>
      <c r="L18" s="92"/>
      <c r="M18" s="92"/>
      <c r="N18" s="92"/>
      <c r="O18" s="92"/>
      <c r="P18" s="92"/>
      <c r="Q18" s="90"/>
      <c r="R18" s="90"/>
      <c r="S18" s="90"/>
      <c r="T18" s="90"/>
      <c r="U18" s="90"/>
      <c r="V18" s="90"/>
      <c r="W18" s="90"/>
      <c r="X18" s="90"/>
      <c r="Y18" s="101"/>
      <c r="Z18" s="101"/>
      <c r="AA18" s="101"/>
      <c r="AB18" s="101"/>
      <c r="AC18" s="101"/>
      <c r="AD18" s="101"/>
      <c r="AE18" s="101"/>
      <c r="AF18" s="101"/>
    </row>
    <row r="19" spans="1:32">
      <c r="A19" s="96"/>
      <c r="B19" s="96"/>
      <c r="C19" s="96"/>
      <c r="D19" s="96"/>
      <c r="E19" s="96"/>
      <c r="F19" s="96"/>
      <c r="G19" s="96"/>
      <c r="H19" s="96"/>
      <c r="I19" s="92"/>
      <c r="J19" s="92"/>
      <c r="K19" s="92"/>
      <c r="L19" s="92"/>
      <c r="M19" s="92"/>
      <c r="N19" s="92"/>
      <c r="O19" s="92"/>
      <c r="P19" s="92"/>
      <c r="Q19" s="90"/>
      <c r="R19" s="90"/>
      <c r="S19" s="90"/>
      <c r="T19" s="90"/>
      <c r="U19" s="90"/>
      <c r="V19" s="90"/>
      <c r="W19" s="90"/>
      <c r="X19" s="90"/>
      <c r="Y19" s="101"/>
      <c r="Z19" s="101"/>
      <c r="AA19" s="101"/>
      <c r="AB19" s="101"/>
      <c r="AC19" s="101"/>
      <c r="AD19" s="101"/>
      <c r="AE19" s="101"/>
      <c r="AF19" s="101"/>
    </row>
    <row r="20" spans="1:32">
      <c r="A20" s="96"/>
      <c r="B20" s="96"/>
      <c r="C20" s="96"/>
      <c r="D20" s="96"/>
      <c r="E20" s="96"/>
      <c r="F20" s="96"/>
      <c r="G20" s="96"/>
      <c r="H20" s="96"/>
      <c r="I20" s="92"/>
      <c r="J20" s="92"/>
      <c r="K20" s="92"/>
      <c r="L20" s="92"/>
      <c r="M20" s="92"/>
      <c r="N20" s="92"/>
      <c r="O20" s="92"/>
      <c r="P20" s="92"/>
      <c r="Q20" s="90"/>
      <c r="R20" s="90"/>
      <c r="S20" s="90"/>
      <c r="T20" s="90"/>
      <c r="U20" s="90"/>
      <c r="V20" s="90"/>
      <c r="W20" s="90"/>
      <c r="X20" s="90"/>
      <c r="Y20" s="101"/>
      <c r="Z20" s="101"/>
      <c r="AA20" s="101"/>
      <c r="AB20" s="101"/>
      <c r="AC20" s="101"/>
      <c r="AD20" s="101"/>
      <c r="AE20" s="101"/>
      <c r="AF20" s="101"/>
    </row>
    <row r="21" spans="1:32">
      <c r="A21" s="96"/>
      <c r="B21" s="96"/>
      <c r="C21" s="96"/>
      <c r="D21" s="96"/>
      <c r="E21" s="96"/>
      <c r="F21" s="96"/>
      <c r="G21" s="96"/>
      <c r="H21" s="96"/>
      <c r="I21" s="92"/>
      <c r="J21" s="92"/>
      <c r="K21" s="92"/>
      <c r="L21" s="92"/>
      <c r="M21" s="92"/>
      <c r="N21" s="92"/>
      <c r="O21" s="92"/>
      <c r="P21" s="92"/>
      <c r="Q21" s="90"/>
      <c r="R21" s="90"/>
      <c r="S21" s="90"/>
      <c r="T21" s="90"/>
      <c r="U21" s="90"/>
      <c r="V21" s="90"/>
      <c r="W21" s="90"/>
      <c r="X21" s="90"/>
      <c r="Y21" s="101"/>
      <c r="Z21" s="101"/>
      <c r="AA21" s="101"/>
      <c r="AB21" s="101"/>
      <c r="AC21" s="101"/>
      <c r="AD21" s="101"/>
      <c r="AE21" s="101"/>
      <c r="AF21" s="101"/>
    </row>
    <row r="22" spans="1:32">
      <c r="A22" s="96"/>
      <c r="B22" s="96"/>
      <c r="C22" s="96"/>
      <c r="D22" s="96"/>
      <c r="E22" s="96"/>
      <c r="F22" s="96"/>
      <c r="G22" s="96"/>
      <c r="H22" s="96"/>
      <c r="I22" s="92"/>
      <c r="J22" s="92"/>
      <c r="K22" s="92"/>
      <c r="L22" s="92"/>
      <c r="M22" s="92"/>
      <c r="N22" s="92"/>
      <c r="O22" s="92"/>
      <c r="P22" s="92"/>
      <c r="Q22" s="90"/>
      <c r="R22" s="90"/>
      <c r="S22" s="90"/>
      <c r="T22" s="90"/>
      <c r="U22" s="90"/>
      <c r="V22" s="90"/>
      <c r="W22" s="90"/>
      <c r="X22" s="90"/>
      <c r="Y22" s="101"/>
      <c r="Z22" s="101"/>
      <c r="AA22" s="101"/>
      <c r="AB22" s="101"/>
      <c r="AC22" s="101"/>
      <c r="AD22" s="101"/>
      <c r="AE22" s="101"/>
      <c r="AF22" s="101"/>
    </row>
    <row r="23" spans="1:32">
      <c r="A23" s="96"/>
      <c r="B23" s="96"/>
      <c r="C23" s="96"/>
      <c r="D23" s="96"/>
      <c r="E23" s="96"/>
      <c r="F23" s="96"/>
      <c r="G23" s="96"/>
      <c r="H23" s="96"/>
      <c r="I23" s="92"/>
      <c r="J23" s="92"/>
      <c r="K23" s="92"/>
      <c r="L23" s="92"/>
      <c r="M23" s="92"/>
      <c r="N23" s="92"/>
      <c r="O23" s="92"/>
      <c r="P23" s="92"/>
      <c r="Q23" s="90"/>
      <c r="R23" s="90"/>
      <c r="S23" s="90"/>
      <c r="T23" s="90"/>
      <c r="U23" s="90"/>
      <c r="V23" s="90"/>
      <c r="W23" s="90"/>
      <c r="X23" s="90"/>
      <c r="Y23" s="101"/>
      <c r="Z23" s="101"/>
      <c r="AA23" s="101"/>
      <c r="AB23" s="101"/>
      <c r="AC23" s="101"/>
      <c r="AD23" s="101"/>
      <c r="AE23" s="101"/>
      <c r="AF23" s="101"/>
    </row>
    <row r="24" spans="1:32">
      <c r="A24" s="96"/>
      <c r="B24" s="96"/>
      <c r="C24" s="96"/>
      <c r="D24" s="96"/>
      <c r="E24" s="96"/>
      <c r="F24" s="96"/>
      <c r="G24" s="96"/>
      <c r="H24" s="96"/>
      <c r="I24" s="92"/>
      <c r="J24" s="92"/>
      <c r="K24" s="92"/>
      <c r="L24" s="92"/>
      <c r="M24" s="92"/>
      <c r="N24" s="92"/>
      <c r="O24" s="92"/>
      <c r="P24" s="92"/>
      <c r="Q24" s="90"/>
      <c r="R24" s="90"/>
      <c r="S24" s="90"/>
      <c r="T24" s="90"/>
      <c r="U24" s="90"/>
      <c r="V24" s="90"/>
      <c r="W24" s="90"/>
      <c r="X24" s="90"/>
      <c r="Y24" s="101"/>
      <c r="Z24" s="101"/>
      <c r="AA24" s="101"/>
      <c r="AB24" s="101"/>
      <c r="AC24" s="101"/>
      <c r="AD24" s="101"/>
      <c r="AE24" s="101"/>
      <c r="AF24" s="101"/>
    </row>
    <row r="25" spans="1:32">
      <c r="A25" s="96"/>
      <c r="B25" s="96"/>
      <c r="C25" s="96"/>
      <c r="D25" s="96"/>
      <c r="E25" s="96"/>
      <c r="F25" s="96"/>
      <c r="G25" s="96"/>
      <c r="H25" s="96"/>
      <c r="I25" s="92"/>
      <c r="J25" s="92"/>
      <c r="K25" s="92"/>
      <c r="L25" s="92"/>
      <c r="M25" s="92"/>
      <c r="N25" s="92"/>
      <c r="O25" s="92"/>
      <c r="P25" s="93"/>
      <c r="Q25" s="91"/>
      <c r="R25" s="91"/>
      <c r="S25" s="91"/>
      <c r="T25" s="91"/>
      <c r="U25" s="90"/>
      <c r="V25" s="90"/>
      <c r="W25" s="90"/>
      <c r="X25" s="90"/>
      <c r="Y25" s="101"/>
      <c r="Z25" s="101"/>
      <c r="AA25" s="101"/>
      <c r="AB25" s="101"/>
      <c r="AC25" s="101"/>
      <c r="AD25" s="101"/>
      <c r="AE25" s="101"/>
      <c r="AF25" s="101"/>
    </row>
    <row r="26" spans="1:32">
      <c r="E26" s="98"/>
      <c r="F26" s="98"/>
      <c r="G26" s="98"/>
      <c r="H26" s="98"/>
      <c r="I26" s="98"/>
      <c r="J26" s="98"/>
      <c r="K26" s="98"/>
      <c r="L26" s="97"/>
      <c r="M26" s="99"/>
      <c r="N26" s="99"/>
      <c r="O26" s="99"/>
      <c r="P26" s="99"/>
      <c r="Q26" s="100"/>
      <c r="R26" s="100"/>
      <c r="S26" s="100"/>
      <c r="T26" s="100"/>
      <c r="U26" s="108"/>
      <c r="V26" s="108"/>
      <c r="W26" s="108"/>
      <c r="X26" s="108"/>
      <c r="Y26" s="108"/>
      <c r="Z26" s="108"/>
      <c r="AA26" s="108"/>
      <c r="AB26" s="108"/>
    </row>
    <row r="27" spans="1:32">
      <c r="E27" s="98"/>
      <c r="F27" s="98"/>
      <c r="G27" s="98"/>
      <c r="H27" s="98"/>
      <c r="I27" s="98"/>
      <c r="J27" s="98"/>
      <c r="K27" s="98"/>
      <c r="L27" s="97"/>
      <c r="M27" s="99"/>
      <c r="N27" s="99"/>
      <c r="O27" s="99"/>
      <c r="P27" s="99"/>
      <c r="Q27" s="100"/>
      <c r="R27" s="100"/>
      <c r="S27" s="100"/>
      <c r="T27" s="100"/>
      <c r="U27" s="108"/>
      <c r="V27" s="108"/>
      <c r="W27" s="108"/>
      <c r="X27" s="108"/>
      <c r="Y27" s="108"/>
      <c r="Z27" s="108"/>
      <c r="AA27" s="108"/>
      <c r="AB27" s="108"/>
    </row>
    <row r="28" spans="1:32">
      <c r="E28" s="98"/>
      <c r="F28" s="98"/>
      <c r="G28" s="98"/>
      <c r="H28" s="98"/>
      <c r="I28" s="98"/>
      <c r="J28" s="98"/>
      <c r="K28" s="98"/>
      <c r="L28" s="97"/>
      <c r="M28" s="99"/>
      <c r="N28" s="99"/>
      <c r="O28" s="99"/>
      <c r="P28" s="99"/>
      <c r="Q28" s="100"/>
      <c r="R28" s="100"/>
      <c r="S28" s="100"/>
      <c r="T28" s="100"/>
      <c r="U28" s="108"/>
      <c r="V28" s="108"/>
      <c r="W28" s="108"/>
      <c r="X28" s="108"/>
      <c r="Y28" s="108"/>
      <c r="Z28" s="108"/>
      <c r="AA28" s="108"/>
      <c r="AB28" s="108"/>
    </row>
    <row r="29" spans="1:32">
      <c r="E29" s="98"/>
      <c r="F29" s="98"/>
      <c r="G29" s="98"/>
      <c r="H29" s="98"/>
      <c r="I29" s="98"/>
      <c r="J29" s="98"/>
      <c r="K29" s="98"/>
      <c r="L29" s="97"/>
      <c r="M29" s="99"/>
      <c r="N29" s="99"/>
      <c r="O29" s="99"/>
      <c r="P29" s="99"/>
      <c r="Q29" s="100"/>
      <c r="R29" s="100"/>
      <c r="S29" s="100"/>
      <c r="T29" s="100"/>
      <c r="U29" s="108"/>
      <c r="V29" s="108"/>
      <c r="W29" s="108"/>
      <c r="X29" s="108"/>
      <c r="Y29" s="108"/>
      <c r="Z29" s="108"/>
      <c r="AA29" s="108"/>
      <c r="AB29" s="108"/>
    </row>
    <row r="30" spans="1:32">
      <c r="E30" s="98"/>
      <c r="F30" s="98"/>
      <c r="G30" s="98"/>
      <c r="H30" s="98"/>
      <c r="I30" s="98"/>
      <c r="J30" s="98"/>
      <c r="K30" s="98"/>
      <c r="L30" s="97"/>
      <c r="M30" s="99"/>
      <c r="N30" s="99"/>
      <c r="O30" s="99"/>
      <c r="P30" s="99"/>
      <c r="Q30" s="100"/>
      <c r="R30" s="100"/>
      <c r="S30" s="100"/>
      <c r="T30" s="100"/>
      <c r="U30" s="108"/>
      <c r="V30" s="108"/>
      <c r="W30" s="108"/>
      <c r="X30" s="108"/>
      <c r="Y30" s="108"/>
      <c r="Z30" s="108"/>
      <c r="AA30" s="108"/>
      <c r="AB30" s="108"/>
    </row>
    <row r="31" spans="1:32">
      <c r="E31" s="98"/>
      <c r="F31" s="98"/>
      <c r="G31" s="98"/>
      <c r="H31" s="98"/>
      <c r="I31" s="98"/>
      <c r="J31" s="98"/>
      <c r="K31" s="98"/>
      <c r="L31" s="97"/>
      <c r="M31" s="99"/>
      <c r="N31" s="99"/>
      <c r="O31" s="99"/>
      <c r="P31" s="99"/>
      <c r="Q31" s="100"/>
      <c r="R31" s="100"/>
      <c r="S31" s="100"/>
      <c r="T31" s="100"/>
      <c r="U31" s="108"/>
      <c r="V31" s="108"/>
      <c r="W31" s="108"/>
      <c r="X31" s="108"/>
      <c r="Y31" s="108"/>
      <c r="Z31" s="108"/>
      <c r="AA31" s="108"/>
      <c r="AB31" s="108"/>
    </row>
    <row r="32" spans="1:32">
      <c r="E32" s="98"/>
      <c r="F32" s="98"/>
      <c r="G32" s="98"/>
      <c r="H32" s="98"/>
      <c r="I32" s="98"/>
      <c r="J32" s="98"/>
      <c r="K32" s="98"/>
      <c r="L32" s="97"/>
      <c r="M32" s="99"/>
      <c r="N32" s="99"/>
      <c r="O32" s="99"/>
      <c r="P32" s="99"/>
      <c r="Q32" s="100"/>
      <c r="R32" s="100"/>
      <c r="S32" s="100"/>
      <c r="T32" s="100"/>
      <c r="U32" s="108"/>
      <c r="V32" s="108"/>
      <c r="W32" s="108"/>
      <c r="X32" s="108"/>
      <c r="Y32" s="108"/>
      <c r="Z32" s="108"/>
      <c r="AA32" s="108"/>
      <c r="AB32" s="108"/>
    </row>
    <row r="33" spans="5:28">
      <c r="E33" s="98"/>
      <c r="F33" s="98"/>
      <c r="G33" s="98"/>
      <c r="H33" s="98"/>
      <c r="I33" s="98"/>
      <c r="J33" s="98"/>
      <c r="K33" s="98"/>
      <c r="L33" s="97"/>
      <c r="M33" s="99"/>
      <c r="N33" s="99"/>
      <c r="O33" s="99"/>
      <c r="P33" s="99"/>
      <c r="Q33" s="100"/>
      <c r="R33" s="100"/>
      <c r="S33" s="100"/>
      <c r="T33" s="100"/>
      <c r="U33" s="108"/>
      <c r="V33" s="108"/>
      <c r="W33" s="108"/>
      <c r="X33" s="108"/>
      <c r="Y33" s="108"/>
      <c r="Z33" s="108"/>
      <c r="AA33" s="108"/>
      <c r="AB33" s="108"/>
    </row>
    <row r="34" spans="5:28">
      <c r="E34" s="98"/>
      <c r="F34" s="98"/>
      <c r="G34" s="98"/>
      <c r="H34" s="98"/>
      <c r="I34" s="98"/>
      <c r="J34" s="98"/>
      <c r="K34" s="98"/>
      <c r="L34" s="97"/>
      <c r="M34" s="99"/>
      <c r="N34" s="99"/>
      <c r="O34" s="99"/>
      <c r="P34" s="99"/>
      <c r="Q34" s="100"/>
      <c r="R34" s="100"/>
      <c r="S34" s="100"/>
      <c r="T34" s="100"/>
      <c r="U34" s="108"/>
      <c r="V34" s="108"/>
      <c r="W34" s="108"/>
      <c r="X34" s="108"/>
      <c r="Y34" s="108"/>
      <c r="Z34" s="108"/>
      <c r="AA34" s="108"/>
      <c r="AB34" s="108"/>
    </row>
    <row r="35" spans="5:28">
      <c r="E35" s="98"/>
      <c r="F35" s="98"/>
      <c r="G35" s="98"/>
      <c r="H35" s="98"/>
      <c r="I35" s="98"/>
      <c r="J35" s="98"/>
      <c r="K35" s="98"/>
      <c r="L35" s="97"/>
      <c r="M35" s="99"/>
      <c r="N35" s="99"/>
      <c r="O35" s="99"/>
      <c r="P35" s="99"/>
      <c r="Q35" s="100"/>
      <c r="R35" s="100"/>
      <c r="S35" s="100"/>
      <c r="T35" s="100"/>
      <c r="U35" s="108"/>
      <c r="V35" s="108"/>
      <c r="W35" s="108"/>
      <c r="X35" s="108"/>
      <c r="Y35" s="108"/>
      <c r="Z35" s="108"/>
      <c r="AA35" s="108"/>
      <c r="AB35" s="108"/>
    </row>
    <row r="36" spans="5:28">
      <c r="E36" s="98"/>
      <c r="F36" s="98"/>
      <c r="G36" s="98"/>
      <c r="H36" s="98"/>
      <c r="I36" s="98"/>
      <c r="J36" s="98"/>
      <c r="K36" s="98"/>
      <c r="L36" s="97"/>
      <c r="M36" s="99"/>
      <c r="N36" s="99"/>
      <c r="O36" s="99"/>
      <c r="P36" s="99"/>
      <c r="Q36" s="100"/>
      <c r="R36" s="100"/>
      <c r="S36" s="100"/>
      <c r="T36" s="100"/>
      <c r="U36" s="108"/>
      <c r="V36" s="108"/>
      <c r="W36" s="108"/>
      <c r="X36" s="108"/>
      <c r="Y36" s="108"/>
      <c r="Z36" s="108"/>
      <c r="AA36" s="108"/>
      <c r="AB36" s="108"/>
    </row>
    <row r="37" spans="5:28">
      <c r="E37" s="98"/>
      <c r="F37" s="98"/>
      <c r="G37" s="98"/>
      <c r="H37" s="98"/>
      <c r="I37" s="98"/>
      <c r="J37" s="98"/>
      <c r="K37" s="98"/>
      <c r="L37" s="97"/>
      <c r="M37" s="99"/>
      <c r="N37" s="99"/>
      <c r="O37" s="99"/>
      <c r="P37" s="99"/>
      <c r="Q37" s="100"/>
      <c r="R37" s="100"/>
      <c r="S37" s="100"/>
      <c r="T37" s="100"/>
      <c r="U37" s="108"/>
      <c r="V37" s="108"/>
      <c r="W37" s="108"/>
      <c r="X37" s="108"/>
      <c r="Y37" s="108"/>
      <c r="Z37" s="108"/>
      <c r="AA37" s="108"/>
      <c r="AB37" s="108"/>
    </row>
    <row r="38" spans="5:28">
      <c r="E38" s="98"/>
      <c r="F38" s="98"/>
      <c r="G38" s="98"/>
      <c r="H38" s="98"/>
      <c r="I38" s="98"/>
      <c r="J38" s="98"/>
      <c r="K38" s="98"/>
      <c r="L38" s="97"/>
      <c r="M38" s="99"/>
      <c r="N38" s="99"/>
      <c r="O38" s="99"/>
      <c r="P38" s="99"/>
      <c r="Q38" s="100"/>
      <c r="R38" s="100"/>
      <c r="S38" s="100"/>
      <c r="T38" s="100"/>
      <c r="U38" s="108"/>
      <c r="V38" s="108"/>
      <c r="W38" s="108"/>
      <c r="X38" s="108"/>
      <c r="Y38" s="108"/>
      <c r="Z38" s="108"/>
      <c r="AA38" s="108"/>
      <c r="AB38" s="108"/>
    </row>
    <row r="39" spans="5:28">
      <c r="E39" s="98"/>
      <c r="F39" s="98"/>
      <c r="G39" s="98"/>
      <c r="H39" s="98"/>
      <c r="I39" s="98"/>
      <c r="J39" s="98"/>
      <c r="K39" s="98"/>
      <c r="L39" s="97"/>
      <c r="M39" s="99"/>
      <c r="N39" s="99"/>
      <c r="O39" s="99"/>
      <c r="P39" s="99"/>
      <c r="Q39" s="100"/>
      <c r="R39" s="100"/>
      <c r="S39" s="100"/>
      <c r="T39" s="100"/>
      <c r="U39" s="108"/>
      <c r="V39" s="108"/>
      <c r="W39" s="108"/>
      <c r="X39" s="108"/>
      <c r="Y39" s="108"/>
      <c r="Z39" s="108"/>
      <c r="AA39" s="108"/>
      <c r="AB39" s="108"/>
    </row>
    <row r="40" spans="5:28">
      <c r="E40" s="98"/>
      <c r="F40" s="98"/>
      <c r="G40" s="98"/>
      <c r="H40" s="98"/>
      <c r="I40" s="98"/>
      <c r="J40" s="98"/>
      <c r="K40" s="98"/>
      <c r="L40" s="97"/>
      <c r="M40" s="99"/>
      <c r="N40" s="99"/>
      <c r="O40" s="99"/>
      <c r="P40" s="99"/>
      <c r="Q40" s="100"/>
      <c r="R40" s="100"/>
      <c r="S40" s="100"/>
      <c r="T40" s="100"/>
      <c r="U40" s="108"/>
      <c r="V40" s="108"/>
      <c r="W40" s="108"/>
      <c r="X40" s="108"/>
      <c r="Y40" s="108"/>
      <c r="Z40" s="108"/>
      <c r="AA40" s="108"/>
      <c r="AB40" s="108"/>
    </row>
    <row r="41" spans="5:28">
      <c r="E41" s="98"/>
      <c r="F41" s="98"/>
      <c r="G41" s="98"/>
      <c r="H41" s="98"/>
      <c r="I41" s="98"/>
      <c r="J41" s="98"/>
      <c r="K41" s="98"/>
      <c r="L41" s="97"/>
      <c r="M41" s="99"/>
      <c r="N41" s="99"/>
      <c r="O41" s="99"/>
      <c r="P41" s="99"/>
      <c r="Q41" s="100"/>
      <c r="R41" s="100"/>
      <c r="S41" s="100"/>
      <c r="T41" s="100"/>
      <c r="U41" s="108"/>
      <c r="V41" s="108"/>
      <c r="W41" s="108"/>
      <c r="X41" s="108"/>
      <c r="Y41" s="108"/>
      <c r="Z41" s="108"/>
      <c r="AA41" s="108"/>
      <c r="AB41" s="108"/>
    </row>
    <row r="42" spans="5:28">
      <c r="E42" s="98"/>
      <c r="F42" s="98"/>
      <c r="G42" s="98"/>
      <c r="H42" s="98"/>
      <c r="I42" s="98"/>
      <c r="J42" s="98"/>
      <c r="K42" s="98"/>
      <c r="L42" s="97"/>
      <c r="M42" s="99"/>
      <c r="N42" s="99"/>
      <c r="O42" s="99"/>
      <c r="P42" s="99"/>
      <c r="Q42" s="100"/>
      <c r="R42" s="100"/>
      <c r="S42" s="100"/>
      <c r="T42" s="100"/>
      <c r="U42" s="108"/>
      <c r="V42" s="108"/>
      <c r="W42" s="108"/>
      <c r="X42" s="108"/>
      <c r="Y42" s="108"/>
      <c r="Z42" s="108"/>
      <c r="AA42" s="108"/>
      <c r="AB42" s="108"/>
    </row>
    <row r="43" spans="5:28">
      <c r="E43" s="98"/>
      <c r="F43" s="98"/>
      <c r="G43" s="98"/>
      <c r="H43" s="98"/>
      <c r="I43" s="98"/>
      <c r="J43" s="98"/>
      <c r="K43" s="98"/>
      <c r="L43" s="97"/>
      <c r="M43" s="99"/>
      <c r="N43" s="99"/>
      <c r="O43" s="99"/>
      <c r="P43" s="99"/>
      <c r="Q43" s="100"/>
      <c r="R43" s="100"/>
      <c r="S43" s="100"/>
      <c r="T43" s="100"/>
      <c r="U43" s="108"/>
      <c r="V43" s="108"/>
      <c r="W43" s="108"/>
      <c r="X43" s="108"/>
      <c r="Y43" s="108"/>
      <c r="Z43" s="108"/>
      <c r="AA43" s="108"/>
      <c r="AB43" s="108"/>
    </row>
    <row r="44" spans="5:28">
      <c r="E44" s="98"/>
      <c r="F44" s="98"/>
      <c r="G44" s="98"/>
      <c r="H44" s="98"/>
      <c r="I44" s="98"/>
      <c r="J44" s="98"/>
      <c r="K44" s="98"/>
      <c r="L44" s="97"/>
      <c r="M44" s="99"/>
      <c r="N44" s="99"/>
      <c r="O44" s="99"/>
      <c r="P44" s="99"/>
      <c r="Q44" s="100"/>
      <c r="R44" s="100"/>
      <c r="S44" s="100"/>
      <c r="T44" s="100"/>
      <c r="U44" s="108"/>
      <c r="V44" s="108"/>
      <c r="W44" s="108"/>
      <c r="X44" s="108"/>
      <c r="Y44" s="108"/>
      <c r="Z44" s="108"/>
      <c r="AA44" s="108"/>
      <c r="AB44" s="108"/>
    </row>
    <row r="45" spans="5:28">
      <c r="E45" s="98"/>
      <c r="F45" s="98"/>
      <c r="G45" s="98"/>
      <c r="H45" s="98"/>
      <c r="I45" s="98"/>
      <c r="J45" s="98"/>
      <c r="K45" s="98"/>
      <c r="L45" s="98"/>
      <c r="M45" s="100"/>
      <c r="N45" s="100"/>
      <c r="O45" s="100"/>
      <c r="P45" s="100"/>
      <c r="Q45" s="100"/>
      <c r="R45" s="100"/>
      <c r="S45" s="100"/>
      <c r="T45" s="100"/>
      <c r="U45" s="108"/>
      <c r="V45" s="108"/>
      <c r="W45" s="108"/>
      <c r="X45" s="108"/>
      <c r="Y45" s="108"/>
      <c r="Z45" s="108"/>
      <c r="AA45" s="108"/>
      <c r="AB45" s="108"/>
    </row>
    <row r="46" spans="5:28">
      <c r="E46" s="98"/>
      <c r="F46" s="98"/>
      <c r="G46" s="98"/>
      <c r="H46" s="98"/>
      <c r="I46" s="98"/>
      <c r="J46" s="98"/>
      <c r="K46" s="98"/>
      <c r="L46" s="98"/>
      <c r="M46" s="100"/>
      <c r="N46" s="100"/>
      <c r="O46" s="100"/>
      <c r="P46" s="100"/>
      <c r="Q46" s="100"/>
      <c r="R46" s="100"/>
      <c r="S46" s="100"/>
      <c r="T46" s="100"/>
      <c r="U46" s="108"/>
      <c r="V46" s="108"/>
      <c r="W46" s="108"/>
      <c r="X46" s="108"/>
      <c r="Y46" s="108"/>
      <c r="Z46" s="108"/>
      <c r="AA46" s="108"/>
      <c r="AB46" s="108"/>
    </row>
    <row r="47" spans="5:28">
      <c r="E47" s="98"/>
      <c r="F47" s="98"/>
      <c r="G47" s="98"/>
      <c r="H47" s="98"/>
      <c r="I47" s="98"/>
      <c r="J47" s="98"/>
      <c r="K47" s="98"/>
      <c r="L47" s="98"/>
      <c r="M47" s="100"/>
      <c r="N47" s="100"/>
      <c r="O47" s="100"/>
      <c r="P47" s="100"/>
      <c r="Q47" s="100"/>
      <c r="R47" s="100"/>
      <c r="S47" s="100"/>
      <c r="T47" s="100"/>
      <c r="U47" s="108"/>
      <c r="V47" s="108"/>
      <c r="W47" s="108"/>
      <c r="X47" s="108"/>
      <c r="Y47" s="108"/>
      <c r="Z47" s="108"/>
      <c r="AA47" s="108"/>
      <c r="AB47" s="108"/>
    </row>
    <row r="48" spans="5:28">
      <c r="E48" s="98"/>
      <c r="F48" s="98"/>
      <c r="G48" s="98"/>
      <c r="H48" s="98"/>
      <c r="I48" s="98"/>
      <c r="J48" s="98"/>
      <c r="K48" s="98"/>
      <c r="L48" s="98"/>
      <c r="M48" s="100"/>
      <c r="N48" s="100"/>
      <c r="O48" s="100"/>
      <c r="P48" s="100"/>
      <c r="Q48" s="100"/>
      <c r="R48" s="100"/>
      <c r="S48" s="100"/>
      <c r="T48" s="100"/>
      <c r="U48" s="108"/>
      <c r="V48" s="108"/>
      <c r="W48" s="108"/>
      <c r="X48" s="108"/>
      <c r="Y48" s="108"/>
      <c r="Z48" s="108"/>
      <c r="AA48" s="108"/>
      <c r="AB48" s="108"/>
    </row>
  </sheetData>
  <mergeCells count="3">
    <mergeCell ref="H1:I2"/>
    <mergeCell ref="J1:M2"/>
    <mergeCell ref="C1:E2"/>
  </mergeCells>
  <phoneticPr fontId="2"/>
  <printOptions horizontalCentered="1" verticalCentered="1"/>
  <pageMargins left="0.19685039370078741" right="0.19685039370078741" top="0.94488188976377963" bottom="0.78740157480314965" header="0.31496062992125984" footer="0.31496062992125984"/>
  <pageSetup paperSize="9" scale="8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解説</vt:lpstr>
      <vt:lpstr>1-①収益的収支比率</vt:lpstr>
      <vt:lpstr>1-④企業債残高対事業規模比率</vt:lpstr>
      <vt:lpstr>1-⑤経費回収率</vt:lpstr>
      <vt:lpstr>1-⑥汚水処理原価</vt:lpstr>
      <vt:lpstr>1-⑦施設利用率</vt:lpstr>
      <vt:lpstr>1-⑧水洗化率</vt:lpstr>
      <vt:lpstr>2-③管渠改善率</vt:lpstr>
      <vt:lpstr>まとめ</vt:lpstr>
      <vt:lpstr>'1-①収益的収支比率'!Print_Area</vt:lpstr>
      <vt:lpstr>'1-④企業債残高対事業規模比率'!Print_Area</vt:lpstr>
      <vt:lpstr>'1-⑤経費回収率'!Print_Area</vt:lpstr>
      <vt:lpstr>'1-⑥汚水処理原価'!Print_Area</vt:lpstr>
      <vt:lpstr>'1-⑦施設利用率'!Print_Area</vt:lpstr>
      <vt:lpstr>'1-⑧水洗化率'!Print_Area</vt:lpstr>
      <vt:lpstr>'2-③管渠改善率'!Print_Area</vt:lpstr>
      <vt:lpstr>まとめ!Print_Area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下水道課（o-gesui04）</dc:creator>
  <cp:lastModifiedBy>下水道課（o-gesui04）</cp:lastModifiedBy>
  <cp:lastPrinted>2019-02-01T00:23:13Z</cp:lastPrinted>
  <dcterms:created xsi:type="dcterms:W3CDTF">2016-09-13T07:43:47Z</dcterms:created>
  <dcterms:modified xsi:type="dcterms:W3CDTF">2019-02-19T02:28:34Z</dcterms:modified>
</cp:coreProperties>
</file>