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0" windowWidth="28830" windowHeight="7110" activeTab="8"/>
  </bookViews>
  <sheets>
    <sheet name="解説" sheetId="17" r:id="rId1"/>
    <sheet name="1-①収益的収支比率" sheetId="15" r:id="rId2"/>
    <sheet name="1-④企業債残高対事業規模比率" sheetId="16" r:id="rId3"/>
    <sheet name="1-⑤経費回収率" sheetId="14" r:id="rId4"/>
    <sheet name="1-⑥汚水処理原価" sheetId="13" r:id="rId5"/>
    <sheet name="1-⑦施設利用率" sheetId="12" r:id="rId6"/>
    <sheet name="1-⑧水洗化率" sheetId="10" r:id="rId7"/>
    <sheet name="2-③管渠改善率" sheetId="18" r:id="rId8"/>
    <sheet name="まとめ" sheetId="11" r:id="rId9"/>
  </sheets>
  <definedNames>
    <definedName name="_xlnm.Print_Area" localSheetId="1">'1-①収益的収支比率'!$A$1:$Y$45</definedName>
    <definedName name="_xlnm.Print_Area" localSheetId="2">'1-④企業債残高対事業規模比率'!$A$1:$Y$45</definedName>
    <definedName name="_xlnm.Print_Area" localSheetId="3">'1-⑤経費回収率'!$A$1:$Y$45</definedName>
    <definedName name="_xlnm.Print_Area" localSheetId="4">'1-⑥汚水処理原価'!$A$1:$Y$45</definedName>
    <definedName name="_xlnm.Print_Area" localSheetId="5">'1-⑦施設利用率'!$A$1:$Y$45</definedName>
    <definedName name="_xlnm.Print_Area" localSheetId="6">'1-⑧水洗化率'!$A$1:$Y$45</definedName>
    <definedName name="_xlnm.Print_Area" localSheetId="7">'2-③管渠改善率'!$A$1:$Y$45</definedName>
    <definedName name="_xlnm.Print_Area" localSheetId="8">まとめ!$A$1:$X$47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上下水道部管理課（o-suikanri06） - 個人用ビュー" guid="{ACB3DE99-342B-4C88-8629-9A5CCCC3D48F}" mergeInterval="0" personalView="1" xWindow="328" yWindow="88" windowWidth="1498" windowHeight="690" activeSheetId="2"/>
    <customWorkbookView name="下水道課（o-gesui04） - 個人用ビュー" guid="{06FC6148-88CB-4D11-960B-CA029D0CDC48}" mergeInterval="0" personalView="1" maximized="1" windowWidth="1916" windowHeight="850" activeSheetId="1"/>
  </customWorkbookViews>
</workbook>
</file>

<file path=xl/calcChain.xml><?xml version="1.0" encoding="utf-8"?>
<calcChain xmlns="http://schemas.openxmlformats.org/spreadsheetml/2006/main">
  <c r="F51" i="16" l="1"/>
  <c r="F53" i="18" l="1"/>
  <c r="E53" i="18"/>
  <c r="E57" i="18" s="1"/>
  <c r="D53" i="18"/>
  <c r="D52" i="18" s="1"/>
  <c r="D49" i="18" s="1"/>
  <c r="D57" i="18" s="1"/>
  <c r="C53" i="18"/>
  <c r="C52" i="18"/>
  <c r="F49" i="18"/>
  <c r="F57" i="18" s="1"/>
  <c r="E49" i="18"/>
  <c r="C49" i="18"/>
  <c r="C57" i="18" s="1"/>
  <c r="F51" i="10"/>
  <c r="E51" i="10"/>
  <c r="D51" i="10"/>
  <c r="C51" i="10"/>
  <c r="F51" i="12"/>
  <c r="E51" i="12"/>
  <c r="D51" i="12"/>
  <c r="C51" i="12"/>
  <c r="F52" i="13"/>
  <c r="E52" i="13"/>
  <c r="D52" i="13"/>
  <c r="C52" i="13"/>
  <c r="F49" i="13"/>
  <c r="F54" i="13" s="1"/>
  <c r="E49" i="13"/>
  <c r="E54" i="13" s="1"/>
  <c r="D49" i="13"/>
  <c r="D54" i="13" s="1"/>
  <c r="C49" i="13"/>
  <c r="C54" i="13" s="1"/>
  <c r="F54" i="14"/>
  <c r="E54" i="14"/>
  <c r="D54" i="14"/>
  <c r="C54" i="14"/>
  <c r="F53" i="14"/>
  <c r="E53" i="14"/>
  <c r="D53" i="14"/>
  <c r="C53" i="14"/>
  <c r="F62" i="16"/>
  <c r="D61" i="16"/>
  <c r="F52" i="16"/>
  <c r="E52" i="16"/>
  <c r="E61" i="16" s="1"/>
  <c r="E51" i="16" s="1"/>
  <c r="D52" i="16"/>
  <c r="C52" i="16"/>
  <c r="C61" i="16" s="1"/>
  <c r="C51" i="16" s="1"/>
  <c r="D51" i="16"/>
  <c r="D62" i="16" s="1"/>
  <c r="F49" i="16"/>
  <c r="D49" i="16"/>
  <c r="D56" i="16" s="1"/>
  <c r="F56" i="16" l="1"/>
  <c r="F61" i="16" s="1"/>
  <c r="C62" i="16"/>
  <c r="C49" i="16"/>
  <c r="C56" i="16" s="1"/>
  <c r="E62" i="16"/>
  <c r="E49" i="16"/>
  <c r="E56" i="16" s="1"/>
  <c r="F52" i="15"/>
  <c r="F57" i="15" s="1"/>
  <c r="G53" i="18" l="1"/>
  <c r="G57" i="18" s="1"/>
  <c r="G49" i="18"/>
  <c r="G49" i="16" l="1"/>
  <c r="G52" i="16" l="1"/>
  <c r="G56" i="16" s="1"/>
  <c r="G59" i="16" s="1"/>
  <c r="C52" i="15"/>
  <c r="C57" i="15" s="1"/>
  <c r="D52" i="15"/>
  <c r="D57" i="15" s="1"/>
  <c r="E52" i="15"/>
  <c r="E57" i="15" s="1"/>
  <c r="G52" i="15"/>
  <c r="G57" i="15" s="1"/>
  <c r="G54" i="14"/>
  <c r="G51" i="10"/>
  <c r="G51" i="12"/>
  <c r="G54" i="13"/>
  <c r="G61" i="16" l="1"/>
  <c r="G62" i="16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comments2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H26までは該当数値がないため、逆算している。</t>
        </r>
      </text>
    </comment>
  </commentList>
</comments>
</file>

<file path=xl/sharedStrings.xml><?xml version="1.0" encoding="utf-8"?>
<sst xmlns="http://schemas.openxmlformats.org/spreadsheetml/2006/main" count="210" uniqueCount="136">
  <si>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</si>
  <si>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</si>
  <si>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</si>
  <si>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</si>
  <si>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</si>
  <si>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</si>
  <si>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</si>
  <si>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</si>
  <si>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</si>
  <si>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管渠老朽化率</t>
    <rPh sb="0" eb="2">
      <t>カンキョ</t>
    </rPh>
    <rPh sb="2" eb="5">
      <t>ロウキュウカ</t>
    </rPh>
    <rPh sb="5" eb="6">
      <t>リツ</t>
    </rPh>
    <phoneticPr fontId="2"/>
  </si>
  <si>
    <t>管渠改善率</t>
    <rPh sb="0" eb="2">
      <t>カンキョ</t>
    </rPh>
    <rPh sb="2" eb="4">
      <t>カイゼン</t>
    </rPh>
    <rPh sb="4" eb="5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</si>
  <si>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</si>
  <si>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</si>
  <si>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</si>
  <si>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</si>
  <si>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</si>
  <si>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使用料で回収すべき経費を賄えているか</t>
    <rPh sb="0" eb="3">
      <t>シヨウリョウ</t>
    </rPh>
    <rPh sb="4" eb="6">
      <t>カイシュウ</t>
    </rPh>
    <rPh sb="9" eb="11">
      <t>ケイヒ</t>
    </rPh>
    <rPh sb="12" eb="13">
      <t>マカナ</t>
    </rPh>
    <phoneticPr fontId="2"/>
  </si>
  <si>
    <t>有収水量１㎥あたりの汚水処理に要した費用</t>
    <rPh sb="0" eb="2">
      <t>ユウシュウ</t>
    </rPh>
    <rPh sb="2" eb="4">
      <t>スイリョウ</t>
    </rPh>
    <rPh sb="10" eb="12">
      <t>オスイ</t>
    </rPh>
    <rPh sb="12" eb="14">
      <t>ショリ</t>
    </rPh>
    <rPh sb="15" eb="16">
      <t>ヨウ</t>
    </rPh>
    <rPh sb="18" eb="20">
      <t>ヒヨウ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</si>
  <si>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</si>
  <si>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処理能力に対する一日平均処理水量の割合</t>
    <rPh sb="0" eb="2">
      <t>ショリ</t>
    </rPh>
    <rPh sb="2" eb="4">
      <t>ノウリョク</t>
    </rPh>
    <rPh sb="5" eb="6">
      <t>タイ</t>
    </rPh>
    <rPh sb="8" eb="10">
      <t>イチニチ</t>
    </rPh>
    <rPh sb="10" eb="12">
      <t>ヘイキン</t>
    </rPh>
    <rPh sb="12" eb="14">
      <t>ショリ</t>
    </rPh>
    <rPh sb="14" eb="16">
      <t>スイリョウ</t>
    </rPh>
    <rPh sb="17" eb="19">
      <t>ワリアイ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</si>
  <si>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</si>
  <si>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法定耐用年数を超えた管渠延長の割合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カンキョ</t>
    </rPh>
    <rPh sb="12" eb="14">
      <t>エンチョウ</t>
    </rPh>
    <rPh sb="15" eb="17">
      <t>ワリアイ</t>
    </rPh>
    <phoneticPr fontId="2"/>
  </si>
  <si>
    <t>更新した管渠延長の割合</t>
    <rPh sb="0" eb="2">
      <t>コウシン</t>
    </rPh>
    <rPh sb="4" eb="6">
      <t>カンキョ</t>
    </rPh>
    <rPh sb="6" eb="8">
      <t>エンチョウ</t>
    </rPh>
    <rPh sb="9" eb="11">
      <t>ワリアイ</t>
    </rPh>
    <phoneticPr fontId="2"/>
  </si>
  <si>
    <t>現在処理区域内人口</t>
    <rPh sb="0" eb="2">
      <t>ゲンザイ</t>
    </rPh>
    <rPh sb="2" eb="4">
      <t>ショリ</t>
    </rPh>
    <rPh sb="4" eb="6">
      <t>クイキ</t>
    </rPh>
    <rPh sb="6" eb="7">
      <t>ナイ</t>
    </rPh>
    <rPh sb="7" eb="9">
      <t>ジンコウ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</si>
  <si>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</si>
  <si>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</si>
  <si>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</si>
  <si>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</si>
  <si>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総収益</t>
    <rPh sb="0" eb="3">
      <t>ソウシュウエキ</t>
    </rPh>
    <phoneticPr fontId="2"/>
  </si>
  <si>
    <t>総費用＋地方債償還金</t>
    <rPh sb="0" eb="3">
      <t>ソウヒヨウ</t>
    </rPh>
    <rPh sb="4" eb="7">
      <t>チホウサイ</t>
    </rPh>
    <rPh sb="7" eb="10">
      <t>ショウカンキン</t>
    </rPh>
    <phoneticPr fontId="2"/>
  </si>
  <si>
    <t>地方債現在高合計－一般会計負担額</t>
    <rPh sb="0" eb="3">
      <t>チホウサイ</t>
    </rPh>
    <rPh sb="3" eb="5">
      <t>ゲンザイ</t>
    </rPh>
    <rPh sb="5" eb="6">
      <t>ダカ</t>
    </rPh>
    <rPh sb="6" eb="8">
      <t>ゴウケイ</t>
    </rPh>
    <rPh sb="9" eb="11">
      <t>イッパン</t>
    </rPh>
    <rPh sb="11" eb="13">
      <t>カイケイ</t>
    </rPh>
    <rPh sb="13" eb="15">
      <t>フタン</t>
    </rPh>
    <rPh sb="15" eb="16">
      <t>ガク</t>
    </rPh>
    <phoneticPr fontId="2"/>
  </si>
  <si>
    <t>営業収益－受託工事収益－雨水処理負担金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rPh sb="12" eb="14">
      <t>ウスイ</t>
    </rPh>
    <rPh sb="14" eb="16">
      <t>ショリ</t>
    </rPh>
    <rPh sb="16" eb="19">
      <t>フタンキン</t>
    </rPh>
    <phoneticPr fontId="2"/>
  </si>
  <si>
    <t>下水道使用料</t>
    <rPh sb="0" eb="3">
      <t>ゲスイドウ</t>
    </rPh>
    <rPh sb="3" eb="6">
      <t>シヨウリョウ</t>
    </rPh>
    <phoneticPr fontId="2"/>
  </si>
  <si>
    <t>汚水処理費（公費負担分を除く）</t>
    <rPh sb="0" eb="2">
      <t>オスイ</t>
    </rPh>
    <rPh sb="2" eb="4">
      <t>ショリ</t>
    </rPh>
    <rPh sb="4" eb="5">
      <t>ヒ</t>
    </rPh>
    <rPh sb="6" eb="8">
      <t>コウヒ</t>
    </rPh>
    <rPh sb="8" eb="10">
      <t>フタン</t>
    </rPh>
    <rPh sb="10" eb="11">
      <t>ブン</t>
    </rPh>
    <rPh sb="12" eb="13">
      <t>ノゾ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</si>
  <si>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</si>
  <si>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晴天時一日平均処理水量</t>
    <rPh sb="0" eb="2">
      <t>セイテン</t>
    </rPh>
    <rPh sb="2" eb="3">
      <t>ジ</t>
    </rPh>
    <rPh sb="3" eb="5">
      <t>イチニチ</t>
    </rPh>
    <rPh sb="5" eb="7">
      <t>ヘイキン</t>
    </rPh>
    <rPh sb="7" eb="9">
      <t>ショリ</t>
    </rPh>
    <rPh sb="9" eb="11">
      <t>スイリョウ</t>
    </rPh>
    <phoneticPr fontId="2"/>
  </si>
  <si>
    <t>晴天時現在処理能力</t>
    <rPh sb="0" eb="2">
      <t>セイテン</t>
    </rPh>
    <rPh sb="2" eb="3">
      <t>ジ</t>
    </rPh>
    <rPh sb="3" eb="5">
      <t>ゲンザイ</t>
    </rPh>
    <rPh sb="5" eb="7">
      <t>ショリ</t>
    </rPh>
    <rPh sb="7" eb="9">
      <t>ノウリョク</t>
    </rPh>
    <phoneticPr fontId="2"/>
  </si>
  <si>
    <t>現在水洗便所設置済人口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スミ</t>
    </rPh>
    <rPh sb="9" eb="11">
      <t>ジンコウ</t>
    </rPh>
    <phoneticPr fontId="2"/>
  </si>
  <si>
    <t>算出方法</t>
    <rPh sb="0" eb="2">
      <t>サンシュツ</t>
    </rPh>
    <rPh sb="2" eb="4">
      <t>ホウホウ</t>
    </rPh>
    <phoneticPr fontId="2"/>
  </si>
  <si>
    <t>改善（更新・改良・維持）管渠延長</t>
    <rPh sb="0" eb="2">
      <t>カイゼン</t>
    </rPh>
    <rPh sb="3" eb="5">
      <t>コウシン</t>
    </rPh>
    <rPh sb="6" eb="8">
      <t>カイリョウ</t>
    </rPh>
    <rPh sb="9" eb="11">
      <t>イジ</t>
    </rPh>
    <rPh sb="12" eb="14">
      <t>カンキョ</t>
    </rPh>
    <rPh sb="14" eb="16">
      <t>エンチョウ</t>
    </rPh>
    <phoneticPr fontId="2"/>
  </si>
  <si>
    <t>下水道布設延長</t>
    <rPh sb="0" eb="3">
      <t>ゲスイドウ</t>
    </rPh>
    <rPh sb="3" eb="5">
      <t>フセツ</t>
    </rPh>
    <rPh sb="5" eb="7">
      <t>エンチョウ</t>
    </rPh>
    <phoneticPr fontId="2"/>
  </si>
  <si>
    <t>―下水・法非適用の場合―</t>
    <rPh sb="1" eb="3">
      <t>ゲスイ</t>
    </rPh>
    <rPh sb="4" eb="5">
      <t>ホウ</t>
    </rPh>
    <rPh sb="5" eb="6">
      <t>ヒ</t>
    </rPh>
    <rPh sb="6" eb="7">
      <t>テキ</t>
    </rPh>
    <rPh sb="7" eb="8">
      <t>ヨウ</t>
    </rPh>
    <rPh sb="9" eb="11">
      <t>バアイ</t>
    </rPh>
    <phoneticPr fontId="2"/>
  </si>
  <si>
    <t>1-⑧</t>
    <phoneticPr fontId="2"/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</si>
  <si>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</si>
  <si>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</si>
  <si>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</si>
  <si>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</si>
  <si>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</si>
  <si>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</si>
  <si>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</si>
  <si>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</si>
  <si>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</si>
  <si>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</si>
  <si>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</si>
  <si>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</si>
  <si>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</si>
  <si>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</si>
  <si>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</si>
  <si>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</si>
  <si>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</si>
  <si>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</si>
  <si>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</si>
  <si>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</si>
  <si>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</si>
  <si>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</si>
  <si>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</si>
  <si>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</si>
  <si>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</si>
  <si>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</si>
  <si>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</si>
  <si>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</si>
  <si>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</si>
  <si>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</si>
  <si>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</si>
  <si>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</si>
  <si>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</si>
  <si>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</si>
  <si>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</si>
  <si>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</si>
  <si>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</si>
  <si>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</si>
  <si>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</si>
  <si>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</si>
  <si>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</si>
  <si>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</si>
  <si>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</si>
  <si>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</si>
  <si>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</si>
  <si>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</si>
  <si>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</si>
  <si>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</si>
  <si>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</si>
  <si>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</si>
  <si>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</si>
  <si>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</si>
  <si>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</si>
  <si>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32表2行16列</t>
    <rPh sb="7" eb="8">
      <t>レツ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</si>
  <si>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</si>
  <si>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</si>
  <si>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</si>
  <si>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</si>
  <si>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</si>
  <si>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26表1行13列</t>
  </si>
  <si>
    <t>26表1行17列</t>
    <phoneticPr fontId="2"/>
  </si>
  <si>
    <t>①</t>
    <phoneticPr fontId="2"/>
  </si>
  <si>
    <t>１－</t>
    <phoneticPr fontId="2"/>
  </si>
  <si>
    <t>×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</si>
  <si>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</si>
  <si>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</si>
  <si>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</si>
  <si>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</si>
  <si>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</si>
  <si>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</si>
  <si>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</si>
  <si>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２－</t>
    <phoneticPr fontId="2"/>
  </si>
  <si>
    <t>H28</t>
    <phoneticPr fontId="2"/>
  </si>
  <si>
    <t>H28</t>
    <phoneticPr fontId="2"/>
  </si>
  <si>
    <t>32表2行16列</t>
    <phoneticPr fontId="2"/>
  </si>
  <si>
    <t>※送付されてきた『経営比較分析表』から転記</t>
    <rPh sb="1" eb="3">
      <t>ソウフ</t>
    </rPh>
    <rPh sb="9" eb="11">
      <t>ケイエイ</t>
    </rPh>
    <rPh sb="11" eb="13">
      <t>ヒカク</t>
    </rPh>
    <rPh sb="13" eb="15">
      <t>ブンセキ</t>
    </rPh>
    <rPh sb="15" eb="16">
      <t>ヒョウ</t>
    </rPh>
    <rPh sb="19" eb="21">
      <t>テンキ</t>
    </rPh>
    <phoneticPr fontId="2"/>
  </si>
  <si>
    <t>2-③</t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</si>
  <si>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</si>
  <si>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</si>
  <si>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=</t>
    <phoneticPr fontId="2"/>
  </si>
  <si>
    <t>H28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</si>
  <si>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</si>
  <si>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汚水管</t>
    <rPh sb="0" eb="2">
      <t>オスイ</t>
    </rPh>
    <rPh sb="2" eb="3">
      <t>カン</t>
    </rPh>
    <phoneticPr fontId="2"/>
  </si>
  <si>
    <t>10表2行10列</t>
    <phoneticPr fontId="2"/>
  </si>
  <si>
    <t>雨水管</t>
    <rPh sb="0" eb="2">
      <t>ウスイ</t>
    </rPh>
    <rPh sb="2" eb="3">
      <t>カン</t>
    </rPh>
    <phoneticPr fontId="2"/>
  </si>
  <si>
    <t>合流管</t>
    <rPh sb="0" eb="2">
      <t>ゴウリュウ</t>
    </rPh>
    <rPh sb="2" eb="3">
      <t>カン</t>
    </rPh>
    <phoneticPr fontId="2"/>
  </si>
  <si>
    <t>管路延長</t>
    <rPh sb="0" eb="2">
      <t>カンロ</t>
    </rPh>
    <rPh sb="2" eb="4">
      <t>エンチョウ</t>
    </rPh>
    <phoneticPr fontId="2"/>
  </si>
  <si>
    <t>10表1行31列</t>
  </si>
  <si>
    <t>10表1行32列</t>
    <phoneticPr fontId="2"/>
  </si>
  <si>
    <t>10表1行33列</t>
  </si>
  <si>
    <t>10表1行34列</t>
  </si>
  <si>
    <t>H29</t>
    <phoneticPr fontId="2"/>
  </si>
  <si>
    <t>H29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</si>
</sst>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auto="1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53" xfId="2" applyNumberFormat="1" applyFont="1" applyBorder="1">
      <alignment vertical="center"/>
    </xf>
    <xf numFmtId="176" fontId="0" fillId="0" borderId="55" xfId="2" applyNumberFormat="1" applyFont="1" applyBorder="1">
      <alignment vertical="center"/>
    </xf>
    <xf numFmtId="176" fontId="0" fillId="0" borderId="56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53" xfId="1" applyFont="1" applyBorder="1">
      <alignment vertical="center"/>
    </xf>
    <xf numFmtId="40" fontId="0" fillId="0" borderId="53" xfId="1" applyNumberFormat="1" applyFont="1" applyBorder="1">
      <alignment vertical="center"/>
    </xf>
    <xf numFmtId="40" fontId="0" fillId="0" borderId="55" xfId="1" applyNumberFormat="1" applyFont="1" applyBorder="1">
      <alignment vertical="center"/>
    </xf>
    <xf numFmtId="40" fontId="0" fillId="0" borderId="56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55" xfId="1" applyFont="1" applyBorder="1">
      <alignment vertical="center"/>
    </xf>
    <xf numFmtId="38" fontId="3" fillId="0" borderId="56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1" xfId="1" applyFont="1" applyBorder="1" applyAlignment="1">
      <alignment vertical="center"/>
    </xf>
    <xf numFmtId="38" fontId="0" fillId="0" borderId="61" xfId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0" fillId="0" borderId="25" xfId="0" applyBorder="1">
      <alignment vertical="center"/>
    </xf>
    <xf numFmtId="0" fontId="6" fillId="0" borderId="37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0" borderId="71" xfId="1" applyFont="1" applyBorder="1">
      <alignment vertical="center"/>
    </xf>
    <xf numFmtId="40" fontId="0" fillId="0" borderId="0" xfId="0" applyNumberFormat="1" applyFill="1" applyBorder="1">
      <alignment vertical="center"/>
    </xf>
    <xf numFmtId="40" fontId="0" fillId="3" borderId="0" xfId="1" applyNumberFormat="1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9" fillId="8" borderId="0" xfId="0" applyFont="1" applyFill="1">
      <alignment vertical="center"/>
    </xf>
    <xf numFmtId="0" fontId="9" fillId="9" borderId="0" xfId="0" applyFont="1" applyFill="1">
      <alignment vertical="center"/>
    </xf>
    <xf numFmtId="0" fontId="0" fillId="9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0" borderId="72" xfId="1" applyFont="1" applyBorder="1">
      <alignment vertical="center"/>
    </xf>
    <xf numFmtId="0" fontId="0" fillId="1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16" fillId="0" borderId="12" xfId="1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38" fontId="6" fillId="0" borderId="64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65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0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'1-①収益的収支比率'!$C$51:$G$51</c:f>
              <c:numCache>
                <c:formatCode>#,##0_);[Red]\(#,##0\)</c:formatCode>
                <c:ptCount val="5"/>
                <c:pt idx="0">
                  <c:v>46651</c:v>
                </c:pt>
                <c:pt idx="1">
                  <c:v>46083</c:v>
                </c:pt>
                <c:pt idx="2">
                  <c:v>44398</c:v>
                </c:pt>
                <c:pt idx="3">
                  <c:v>43425</c:v>
                </c:pt>
                <c:pt idx="4">
                  <c:v>59722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7855</c:v>
                </c:pt>
                <c:pt idx="1">
                  <c:v>8123</c:v>
                </c:pt>
                <c:pt idx="2">
                  <c:v>8318</c:v>
                </c:pt>
                <c:pt idx="3">
                  <c:v>8331</c:v>
                </c:pt>
                <c:pt idx="4">
                  <c:v>8336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54506</c:v>
                </c:pt>
                <c:pt idx="1">
                  <c:v>54206</c:v>
                </c:pt>
                <c:pt idx="2">
                  <c:v>52716</c:v>
                </c:pt>
                <c:pt idx="3">
                  <c:v>51756</c:v>
                </c:pt>
                <c:pt idx="4">
                  <c:v>68058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882688"/>
        <c:axId val="164765696"/>
      </c:barChart>
      <c:catAx>
        <c:axId val="164882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4765696"/>
        <c:crosses val="autoZero"/>
        <c:auto val="1"/>
        <c:lblAlgn val="ctr"/>
        <c:lblOffset val="100"/>
        <c:noMultiLvlLbl val="0"/>
      </c:catAx>
      <c:valAx>
        <c:axId val="164765696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3339111990800458E-2"/>
              <c:y val="5.188104322839754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4882688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'1-①収益的収支比率'!$A$56:$B$56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'1-①収益的収支比率'!$C$56:$G$56</c:f>
              <c:numCache>
                <c:formatCode>#,##0_);[Red]\(#,##0\)</c:formatCode>
                <c:ptCount val="5"/>
                <c:pt idx="0">
                  <c:v>37187</c:v>
                </c:pt>
                <c:pt idx="1">
                  <c:v>38025</c:v>
                </c:pt>
                <c:pt idx="2">
                  <c:v>37584</c:v>
                </c:pt>
                <c:pt idx="3">
                  <c:v>38464</c:v>
                </c:pt>
                <c:pt idx="4">
                  <c:v>39366</c:v>
                </c:pt>
              </c:numCache>
            </c:numRef>
          </c:val>
        </c:ser>
        <c:ser>
          <c:idx val="4"/>
          <c:order val="1"/>
          <c:tx>
            <c:strRef>
              <c:f>'1-①収益的収支比率'!$A$55:$B$55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'1-①収益的収支比率'!$C$55:$G$55</c:f>
              <c:numCache>
                <c:formatCode>#,##0_);[Red]\(#,##0\)</c:formatCode>
                <c:ptCount val="5"/>
                <c:pt idx="0">
                  <c:v>14069</c:v>
                </c:pt>
                <c:pt idx="1">
                  <c:v>13188</c:v>
                </c:pt>
                <c:pt idx="2">
                  <c:v>12291</c:v>
                </c:pt>
                <c:pt idx="3">
                  <c:v>11393</c:v>
                </c:pt>
                <c:pt idx="4">
                  <c:v>10473</c:v>
                </c:pt>
              </c:numCache>
            </c:numRef>
          </c:val>
        </c:ser>
        <c:ser>
          <c:idx val="3"/>
          <c:order val="2"/>
          <c:tx>
            <c:strRef>
              <c:f>'1-①収益的収支比率'!$A$54:$B$54</c:f>
              <c:strCache>
                <c:ptCount val="1"/>
                <c:pt idx="0">
                  <c:v>営業費用</c:v>
                </c:pt>
              </c:strCache>
            </c:strRef>
          </c:tx>
          <c:invertIfNegative val="0"/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18125</c:v>
                </c:pt>
                <c:pt idx="1">
                  <c:v>18203</c:v>
                </c:pt>
                <c:pt idx="2">
                  <c:v>17875</c:v>
                </c:pt>
                <c:pt idx="3">
                  <c:v>17285</c:v>
                </c:pt>
                <c:pt idx="4">
                  <c:v>18219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69381</c:v>
                </c:pt>
                <c:pt idx="1">
                  <c:v>69416</c:v>
                </c:pt>
                <c:pt idx="2">
                  <c:v>67750</c:v>
                </c:pt>
                <c:pt idx="3">
                  <c:v>67142</c:v>
                </c:pt>
                <c:pt idx="4">
                  <c:v>68058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807040"/>
        <c:axId val="164808576"/>
      </c:barChart>
      <c:catAx>
        <c:axId val="164807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808576"/>
        <c:crosses val="autoZero"/>
        <c:auto val="1"/>
        <c:lblAlgn val="ctr"/>
        <c:lblOffset val="100"/>
        <c:noMultiLvlLbl val="0"/>
      </c:catAx>
      <c:valAx>
        <c:axId val="164808576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514583573030945"/>
              <c:y val="5.0300215969507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4807040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54506</c:v>
                </c:pt>
                <c:pt idx="1">
                  <c:v>54206</c:v>
                </c:pt>
                <c:pt idx="2">
                  <c:v>52716</c:v>
                </c:pt>
                <c:pt idx="3">
                  <c:v>51756</c:v>
                </c:pt>
                <c:pt idx="4">
                  <c:v>68058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69381</c:v>
                </c:pt>
                <c:pt idx="1">
                  <c:v>69416</c:v>
                </c:pt>
                <c:pt idx="2">
                  <c:v>67750</c:v>
                </c:pt>
                <c:pt idx="3">
                  <c:v>67142</c:v>
                </c:pt>
                <c:pt idx="4">
                  <c:v>68058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88800"/>
        <c:axId val="164995072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78.560412793127796</c:v>
                </c:pt>
                <c:pt idx="1">
                  <c:v>78.088625100841298</c:v>
                </c:pt>
                <c:pt idx="2">
                  <c:v>77.809594095940966</c:v>
                </c:pt>
                <c:pt idx="3">
                  <c:v>77.084388311340149</c:v>
                </c:pt>
                <c:pt idx="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98528"/>
        <c:axId val="164996992"/>
      </c:lineChart>
      <c:catAx>
        <c:axId val="16498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64995072"/>
        <c:crosses val="autoZero"/>
        <c:auto val="1"/>
        <c:lblAlgn val="ctr"/>
        <c:lblOffset val="100"/>
        <c:noMultiLvlLbl val="0"/>
      </c:catAx>
      <c:valAx>
        <c:axId val="164995072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506404124519572"/>
              <c:y val="3.593762950683795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4988800"/>
        <c:crosses val="autoZero"/>
        <c:crossBetween val="between"/>
        <c:majorUnit val="20000"/>
      </c:valAx>
      <c:valAx>
        <c:axId val="164996992"/>
        <c:scaling>
          <c:orientation val="minMax"/>
          <c:max val="100"/>
          <c:min val="6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4998528"/>
        <c:crosses val="max"/>
        <c:crossBetween val="between"/>
        <c:majorUnit val="10"/>
      </c:valAx>
      <c:catAx>
        <c:axId val="16499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996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219014</c:v>
                </c:pt>
                <c:pt idx="1">
                  <c:v>207419</c:v>
                </c:pt>
                <c:pt idx="2">
                  <c:v>195544</c:v>
                </c:pt>
                <c:pt idx="3">
                  <c:v>170159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564469</c:v>
                </c:pt>
                <c:pt idx="1">
                  <c:v>526444</c:v>
                </c:pt>
                <c:pt idx="2">
                  <c:v>488860</c:v>
                </c:pt>
                <c:pt idx="3">
                  <c:v>450396</c:v>
                </c:pt>
                <c:pt idx="4">
                  <c:v>411030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'1-④企業債残高対事業規模比率'!$A$51:$B$51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345455</c:v>
                </c:pt>
                <c:pt idx="1">
                  <c:v>319025</c:v>
                </c:pt>
                <c:pt idx="2">
                  <c:v>293316</c:v>
                </c:pt>
                <c:pt idx="3">
                  <c:v>280237</c:v>
                </c:pt>
                <c:pt idx="4">
                  <c:v>411030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002880"/>
        <c:axId val="165618816"/>
      </c:barChart>
      <c:catAx>
        <c:axId val="19300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618816"/>
        <c:crosses val="autoZero"/>
        <c:auto val="1"/>
        <c:lblAlgn val="ctr"/>
        <c:lblOffset val="100"/>
        <c:noMultiLvlLbl val="0"/>
      </c:catAx>
      <c:valAx>
        <c:axId val="165618816"/>
        <c:scaling>
          <c:orientation val="minMax"/>
          <c:max val="6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891308206767845"/>
              <c:y val="4.442513689093755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3002880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7855</c:v>
                </c:pt>
                <c:pt idx="1">
                  <c:v>8123</c:v>
                </c:pt>
                <c:pt idx="2">
                  <c:v>8318</c:v>
                </c:pt>
                <c:pt idx="3">
                  <c:v>8331</c:v>
                </c:pt>
                <c:pt idx="4">
                  <c:v>8336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'1-④企業債残高対事業規模比率'!$A$53:$B$53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7855</c:v>
                </c:pt>
                <c:pt idx="1">
                  <c:v>8123</c:v>
                </c:pt>
                <c:pt idx="2">
                  <c:v>8318</c:v>
                </c:pt>
                <c:pt idx="3">
                  <c:v>8331</c:v>
                </c:pt>
                <c:pt idx="4">
                  <c:v>8336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'1-④企業債残高対事業規模比率'!$C$54:$G$54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55680"/>
        <c:axId val="165657216"/>
      </c:barChart>
      <c:catAx>
        <c:axId val="16565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657216"/>
        <c:crosses val="autoZero"/>
        <c:auto val="1"/>
        <c:lblAlgn val="ctr"/>
        <c:lblOffset val="100"/>
        <c:noMultiLvlLbl val="0"/>
      </c:catAx>
      <c:valAx>
        <c:axId val="165657216"/>
        <c:scaling>
          <c:orientation val="minMax"/>
          <c:max val="6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7172871888075336"/>
              <c:y val="3.675528794194843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5655680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219014</c:v>
                </c:pt>
                <c:pt idx="1">
                  <c:v>207419</c:v>
                </c:pt>
                <c:pt idx="2">
                  <c:v>195544</c:v>
                </c:pt>
                <c:pt idx="3">
                  <c:v>170159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7855</c:v>
                </c:pt>
                <c:pt idx="1">
                  <c:v>8123</c:v>
                </c:pt>
                <c:pt idx="2">
                  <c:v>8318</c:v>
                </c:pt>
                <c:pt idx="3">
                  <c:v>8331</c:v>
                </c:pt>
                <c:pt idx="4">
                  <c:v>8336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91968"/>
        <c:axId val="170694144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2788.2113303628262</c:v>
                </c:pt>
                <c:pt idx="1">
                  <c:v>2553.4777791456358</c:v>
                </c:pt>
                <c:pt idx="2">
                  <c:v>2350.8535705698487</c:v>
                </c:pt>
                <c:pt idx="3">
                  <c:v>2042.4798943704236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1952"/>
        <c:axId val="170696064"/>
      </c:lineChart>
      <c:catAx>
        <c:axId val="17069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70694144"/>
        <c:crosses val="autoZero"/>
        <c:auto val="1"/>
        <c:lblAlgn val="ctr"/>
        <c:lblOffset val="100"/>
        <c:noMultiLvlLbl val="0"/>
      </c:catAx>
      <c:valAx>
        <c:axId val="170694144"/>
        <c:scaling>
          <c:orientation val="minMax"/>
          <c:max val="6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9414788020404797"/>
              <c:y val="3.203668506953872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70691968"/>
        <c:crosses val="autoZero"/>
        <c:crossBetween val="between"/>
        <c:majorUnit val="100000"/>
      </c:valAx>
      <c:valAx>
        <c:axId val="170696064"/>
        <c:scaling>
          <c:orientation val="minMax"/>
          <c:max val="30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70701952"/>
        <c:crosses val="max"/>
        <c:crossBetween val="between"/>
        <c:majorUnit val="500"/>
      </c:valAx>
      <c:catAx>
        <c:axId val="1707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6960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7855</c:v>
                </c:pt>
                <c:pt idx="1">
                  <c:v>8123</c:v>
                </c:pt>
                <c:pt idx="2">
                  <c:v>8318</c:v>
                </c:pt>
                <c:pt idx="3">
                  <c:v>8331</c:v>
                </c:pt>
                <c:pt idx="4">
                  <c:v>8336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66848"/>
        <c:axId val="194376832"/>
      </c:barChart>
      <c:catAx>
        <c:axId val="194366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376832"/>
        <c:crosses val="autoZero"/>
        <c:auto val="1"/>
        <c:lblAlgn val="ctr"/>
        <c:lblOffset val="100"/>
        <c:noMultiLvlLbl val="0"/>
      </c:catAx>
      <c:valAx>
        <c:axId val="194376832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099098926009661"/>
              <c:y val="4.56801463113246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4366848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'1-⑤経費回収率'!$A$53:$B$53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'1-⑤経費回収率'!$C$53:$G$53</c:f>
              <c:numCache>
                <c:formatCode>#,##0_);[Red]\(#,##0\)</c:formatCode>
                <c:ptCount val="5"/>
                <c:pt idx="0">
                  <c:v>14874.800000000001</c:v>
                </c:pt>
                <c:pt idx="1">
                  <c:v>15210</c:v>
                </c:pt>
                <c:pt idx="2">
                  <c:v>15033.6</c:v>
                </c:pt>
                <c:pt idx="3">
                  <c:v>15385.6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'1-⑤経費回収率'!$A$51:$B$51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18125</c:v>
                </c:pt>
                <c:pt idx="1">
                  <c:v>18203</c:v>
                </c:pt>
                <c:pt idx="2">
                  <c:v>17875</c:v>
                </c:pt>
                <c:pt idx="3">
                  <c:v>17285</c:v>
                </c:pt>
                <c:pt idx="4">
                  <c:v>18219</c:v>
                </c:pt>
              </c:numCache>
            </c:numRef>
          </c:val>
        </c:ser>
        <c:ser>
          <c:idx val="1"/>
          <c:order val="2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33000</c:v>
                </c:pt>
                <c:pt idx="1">
                  <c:v>33413</c:v>
                </c:pt>
                <c:pt idx="2">
                  <c:v>32909</c:v>
                </c:pt>
                <c:pt idx="3">
                  <c:v>32671</c:v>
                </c:pt>
                <c:pt idx="4">
                  <c:v>18219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066112"/>
        <c:axId val="193067648"/>
      </c:barChart>
      <c:catAx>
        <c:axId val="19306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067648"/>
        <c:crosses val="autoZero"/>
        <c:auto val="1"/>
        <c:lblAlgn val="ctr"/>
        <c:lblOffset val="100"/>
        <c:noMultiLvlLbl val="0"/>
      </c:catAx>
      <c:valAx>
        <c:axId val="193067648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479711671389231"/>
              <c:y val="5.02276350970147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3066112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7855</c:v>
                </c:pt>
                <c:pt idx="1">
                  <c:v>8123</c:v>
                </c:pt>
                <c:pt idx="2">
                  <c:v>8318</c:v>
                </c:pt>
                <c:pt idx="3">
                  <c:v>8331</c:v>
                </c:pt>
                <c:pt idx="4">
                  <c:v>8336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33000</c:v>
                </c:pt>
                <c:pt idx="1">
                  <c:v>33413</c:v>
                </c:pt>
                <c:pt idx="2">
                  <c:v>32909</c:v>
                </c:pt>
                <c:pt idx="3">
                  <c:v>32671</c:v>
                </c:pt>
                <c:pt idx="4">
                  <c:v>18219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48192"/>
        <c:axId val="195458560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23.803030303030305</c:v>
                </c:pt>
                <c:pt idx="1">
                  <c:v>24.310896956274505</c:v>
                </c:pt>
                <c:pt idx="2">
                  <c:v>25.275760430277433</c:v>
                </c:pt>
                <c:pt idx="3">
                  <c:v>25.499678614061398</c:v>
                </c:pt>
                <c:pt idx="4">
                  <c:v>45.754432186179258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66368"/>
        <c:axId val="195460480"/>
      </c:lineChart>
      <c:catAx>
        <c:axId val="19544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5458560"/>
        <c:crosses val="autoZero"/>
        <c:auto val="1"/>
        <c:lblAlgn val="ctr"/>
        <c:lblOffset val="100"/>
        <c:noMultiLvlLbl val="0"/>
      </c:catAx>
      <c:valAx>
        <c:axId val="195458560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729674648845866"/>
              <c:y val="2.778387898881060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5448192"/>
        <c:crosses val="autoZero"/>
        <c:crossBetween val="between"/>
        <c:majorUnit val="10000"/>
      </c:valAx>
      <c:valAx>
        <c:axId val="195460480"/>
        <c:scaling>
          <c:orientation val="minMax"/>
          <c:max val="8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5466368"/>
        <c:crosses val="max"/>
        <c:crossBetween val="between"/>
        <c:majorUnit val="20"/>
      </c:valAx>
      <c:catAx>
        <c:axId val="19546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4604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'1-⑥汚水処理原価'!$A$52:$B$52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'1-⑥汚水処理原価'!$C$52:$G$52</c:f>
              <c:numCache>
                <c:formatCode>#,##0_);[Red]\(#,##0\)</c:formatCode>
                <c:ptCount val="5"/>
                <c:pt idx="0">
                  <c:v>14874.800000000001</c:v>
                </c:pt>
                <c:pt idx="1">
                  <c:v>15210</c:v>
                </c:pt>
                <c:pt idx="2">
                  <c:v>15033.6</c:v>
                </c:pt>
                <c:pt idx="3">
                  <c:v>15385.6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'1-⑥汚水処理原価'!$A$50:$B$50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18125</c:v>
                </c:pt>
                <c:pt idx="1">
                  <c:v>18203</c:v>
                </c:pt>
                <c:pt idx="2">
                  <c:v>17875</c:v>
                </c:pt>
                <c:pt idx="3">
                  <c:v>17285</c:v>
                </c:pt>
                <c:pt idx="4">
                  <c:v>18219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32999.800000000003</c:v>
                </c:pt>
                <c:pt idx="1">
                  <c:v>33413</c:v>
                </c:pt>
                <c:pt idx="2">
                  <c:v>32908.6</c:v>
                </c:pt>
                <c:pt idx="3">
                  <c:v>32670.6</c:v>
                </c:pt>
                <c:pt idx="4">
                  <c:v>18219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15904"/>
        <c:axId val="195517440"/>
      </c:barChart>
      <c:catAx>
        <c:axId val="19551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517440"/>
        <c:crosses val="autoZero"/>
        <c:auto val="1"/>
        <c:lblAlgn val="ctr"/>
        <c:lblOffset val="100"/>
        <c:noMultiLvlLbl val="0"/>
      </c:catAx>
      <c:valAx>
        <c:axId val="195517440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61364630039114"/>
              <c:y val="4.64815085197622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551590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48437</c:v>
                </c:pt>
                <c:pt idx="1">
                  <c:v>47554</c:v>
                </c:pt>
                <c:pt idx="2">
                  <c:v>48106</c:v>
                </c:pt>
                <c:pt idx="3">
                  <c:v>47601</c:v>
                </c:pt>
                <c:pt idx="4">
                  <c:v>44555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51744"/>
        <c:axId val="193153280"/>
      </c:barChart>
      <c:catAx>
        <c:axId val="193151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153280"/>
        <c:crosses val="autoZero"/>
        <c:auto val="1"/>
        <c:lblAlgn val="ctr"/>
        <c:lblOffset val="100"/>
        <c:noMultiLvlLbl val="0"/>
      </c:catAx>
      <c:valAx>
        <c:axId val="193153280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125265474460692"/>
              <c:y val="4.94098167635587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315174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32999.800000000003</c:v>
                </c:pt>
                <c:pt idx="1">
                  <c:v>33413</c:v>
                </c:pt>
                <c:pt idx="2">
                  <c:v>32908.6</c:v>
                </c:pt>
                <c:pt idx="3">
                  <c:v>32670.6</c:v>
                </c:pt>
                <c:pt idx="4">
                  <c:v>18219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48437</c:v>
                </c:pt>
                <c:pt idx="1">
                  <c:v>47554</c:v>
                </c:pt>
                <c:pt idx="2">
                  <c:v>48106</c:v>
                </c:pt>
                <c:pt idx="3">
                  <c:v>47601</c:v>
                </c:pt>
                <c:pt idx="4">
                  <c:v>44555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74528"/>
        <c:axId val="193188992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681.2932262526582</c:v>
                </c:pt>
                <c:pt idx="1">
                  <c:v>702.64279639988217</c:v>
                </c:pt>
                <c:pt idx="2">
                  <c:v>684.08514530412003</c:v>
                </c:pt>
                <c:pt idx="3">
                  <c:v>686.34272389235514</c:v>
                </c:pt>
                <c:pt idx="4">
                  <c:v>408.9103355403434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96800"/>
        <c:axId val="193190912"/>
      </c:lineChart>
      <c:catAx>
        <c:axId val="19317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3188992"/>
        <c:crosses val="autoZero"/>
        <c:auto val="1"/>
        <c:lblAlgn val="ctr"/>
        <c:lblOffset val="100"/>
        <c:noMultiLvlLbl val="0"/>
      </c:catAx>
      <c:valAx>
        <c:axId val="193188992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1415863758460947"/>
              <c:y val="3.359700727064290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3174528"/>
        <c:crosses val="autoZero"/>
        <c:crossBetween val="between"/>
        <c:majorUnit val="10000"/>
      </c:valAx>
      <c:valAx>
        <c:axId val="193190912"/>
        <c:scaling>
          <c:orientation val="minMax"/>
          <c:max val="100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93196800"/>
        <c:crosses val="max"/>
        <c:crossBetween val="between"/>
        <c:majorUnit val="200"/>
      </c:valAx>
      <c:catAx>
        <c:axId val="19319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190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General</c:formatCode>
                <c:ptCount val="5"/>
                <c:pt idx="0">
                  <c:v>134</c:v>
                </c:pt>
                <c:pt idx="1">
                  <c:v>130</c:v>
                </c:pt>
                <c:pt idx="2">
                  <c:v>132</c:v>
                </c:pt>
                <c:pt idx="3">
                  <c:v>130</c:v>
                </c:pt>
                <c:pt idx="4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23936"/>
        <c:axId val="195846912"/>
      </c:barChart>
      <c:catAx>
        <c:axId val="195623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846912"/>
        <c:crosses val="autoZero"/>
        <c:auto val="1"/>
        <c:lblAlgn val="ctr"/>
        <c:lblOffset val="100"/>
        <c:noMultiLvlLbl val="0"/>
      </c:catAx>
      <c:valAx>
        <c:axId val="195846912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5086840585536138"/>
              <c:y val="4.668456406259392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5623936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General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239</c:v>
                </c:pt>
                <c:pt idx="3">
                  <c:v>239</c:v>
                </c:pt>
                <c:pt idx="4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56640"/>
        <c:axId val="195874816"/>
      </c:barChart>
      <c:catAx>
        <c:axId val="19585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874816"/>
        <c:crosses val="autoZero"/>
        <c:auto val="1"/>
        <c:lblAlgn val="ctr"/>
        <c:lblOffset val="100"/>
        <c:noMultiLvlLbl val="0"/>
      </c:catAx>
      <c:valAx>
        <c:axId val="195874816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3142706288662877E-2"/>
              <c:y val="4.2168581386343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5856640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General</c:formatCode>
                <c:ptCount val="5"/>
                <c:pt idx="0">
                  <c:v>134</c:v>
                </c:pt>
                <c:pt idx="1">
                  <c:v>130</c:v>
                </c:pt>
                <c:pt idx="2">
                  <c:v>132</c:v>
                </c:pt>
                <c:pt idx="3">
                  <c:v>130</c:v>
                </c:pt>
                <c:pt idx="4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General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239</c:v>
                </c:pt>
                <c:pt idx="3">
                  <c:v>239</c:v>
                </c:pt>
                <c:pt idx="4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32928"/>
        <c:axId val="195934848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56.06694560669456</c:v>
                </c:pt>
                <c:pt idx="1">
                  <c:v>54.39330543933054</c:v>
                </c:pt>
                <c:pt idx="2">
                  <c:v>55.230125523012553</c:v>
                </c:pt>
                <c:pt idx="3">
                  <c:v>54.39330543933054</c:v>
                </c:pt>
                <c:pt idx="4">
                  <c:v>51.046025104602514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46752"/>
        <c:axId val="195945216"/>
      </c:lineChart>
      <c:catAx>
        <c:axId val="19593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5934848"/>
        <c:crosses val="autoZero"/>
        <c:auto val="1"/>
        <c:lblAlgn val="ctr"/>
        <c:lblOffset val="100"/>
        <c:noMultiLvlLbl val="0"/>
      </c:catAx>
      <c:valAx>
        <c:axId val="195934848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7023158844234021"/>
              <c:y val="3.134016887173362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5932928"/>
        <c:crosses val="autoZero"/>
        <c:crossBetween val="between"/>
        <c:majorUnit val="100"/>
      </c:valAx>
      <c:valAx>
        <c:axId val="195945216"/>
        <c:scaling>
          <c:orientation val="minMax"/>
          <c:max val="70"/>
          <c:min val="4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5946752"/>
        <c:crosses val="max"/>
        <c:crossBetween val="between"/>
        <c:majorUnit val="10"/>
      </c:valAx>
      <c:catAx>
        <c:axId val="19594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9452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'1-⑧水洗化率'!$C$49:$G$49</c:f>
              <c:numCache>
                <c:formatCode>General</c:formatCode>
                <c:ptCount val="5"/>
                <c:pt idx="0">
                  <c:v>481</c:v>
                </c:pt>
                <c:pt idx="1">
                  <c:v>488</c:v>
                </c:pt>
                <c:pt idx="2">
                  <c:v>490</c:v>
                </c:pt>
                <c:pt idx="3">
                  <c:v>490</c:v>
                </c:pt>
                <c:pt idx="4">
                  <c:v>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05088"/>
        <c:axId val="197306624"/>
      </c:barChart>
      <c:catAx>
        <c:axId val="19730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306624"/>
        <c:crosses val="autoZero"/>
        <c:auto val="1"/>
        <c:lblAlgn val="ctr"/>
        <c:lblOffset val="100"/>
        <c:noMultiLvlLbl val="0"/>
      </c:catAx>
      <c:valAx>
        <c:axId val="197306624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4940021796820088"/>
              <c:y val="3.4238574974448828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7305088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'1-⑧水洗化率'!$C$50:$G$50</c:f>
              <c:numCache>
                <c:formatCode>General</c:formatCode>
                <c:ptCount val="5"/>
                <c:pt idx="0">
                  <c:v>568</c:v>
                </c:pt>
                <c:pt idx="1">
                  <c:v>566</c:v>
                </c:pt>
                <c:pt idx="2">
                  <c:v>568</c:v>
                </c:pt>
                <c:pt idx="3">
                  <c:v>542</c:v>
                </c:pt>
                <c:pt idx="4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09408"/>
        <c:axId val="197010944"/>
      </c:barChart>
      <c:catAx>
        <c:axId val="19700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010944"/>
        <c:crosses val="autoZero"/>
        <c:auto val="1"/>
        <c:lblAlgn val="ctr"/>
        <c:lblOffset val="100"/>
        <c:noMultiLvlLbl val="0"/>
      </c:catAx>
      <c:valAx>
        <c:axId val="197010944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398897633649557"/>
              <c:y val="4.289685100837804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7009408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'1-⑧水洗化率'!$C$49:$G$49</c:f>
              <c:numCache>
                <c:formatCode>General</c:formatCode>
                <c:ptCount val="5"/>
                <c:pt idx="0">
                  <c:v>481</c:v>
                </c:pt>
                <c:pt idx="1">
                  <c:v>488</c:v>
                </c:pt>
                <c:pt idx="2">
                  <c:v>490</c:v>
                </c:pt>
                <c:pt idx="3">
                  <c:v>490</c:v>
                </c:pt>
                <c:pt idx="4">
                  <c:v>482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'1-⑧水洗化率'!$C$50:$G$50</c:f>
              <c:numCache>
                <c:formatCode>General</c:formatCode>
                <c:ptCount val="5"/>
                <c:pt idx="0">
                  <c:v>568</c:v>
                </c:pt>
                <c:pt idx="1">
                  <c:v>566</c:v>
                </c:pt>
                <c:pt idx="2">
                  <c:v>568</c:v>
                </c:pt>
                <c:pt idx="3">
                  <c:v>542</c:v>
                </c:pt>
                <c:pt idx="4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60864"/>
        <c:axId val="197595520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84.683098591549296</c:v>
                </c:pt>
                <c:pt idx="1">
                  <c:v>86.219081272084807</c:v>
                </c:pt>
                <c:pt idx="2">
                  <c:v>86.267605633802816</c:v>
                </c:pt>
                <c:pt idx="3">
                  <c:v>90.40590405904058</c:v>
                </c:pt>
                <c:pt idx="4">
                  <c:v>91.634980988593156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03328"/>
        <c:axId val="197597440"/>
      </c:lineChart>
      <c:catAx>
        <c:axId val="19706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595520"/>
        <c:crosses val="autoZero"/>
        <c:auto val="1"/>
        <c:lblAlgn val="ctr"/>
        <c:lblOffset val="100"/>
        <c:noMultiLvlLbl val="0"/>
      </c:catAx>
      <c:valAx>
        <c:axId val="197595520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7185369767900208"/>
              <c:y val="3.062737847424244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7060864"/>
        <c:crosses val="autoZero"/>
        <c:crossBetween val="between"/>
        <c:majorUnit val="200"/>
      </c:valAx>
      <c:valAx>
        <c:axId val="197597440"/>
        <c:scaling>
          <c:orientation val="minMax"/>
          <c:max val="10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7603328"/>
        <c:crosses val="max"/>
        <c:crossBetween val="between"/>
        <c:majorUnit val="10"/>
      </c:valAx>
      <c:catAx>
        <c:axId val="19760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5974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'2-③管渠改善率'!$A$52:$B$52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'2-③管渠改善率'!$C$52:$G$52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'2-③管渠改善率'!$A$51:$B$51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'2-③管渠改善率'!$C$51:$G$51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'2-③管渠改善率'!$A$50:$B$50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'2-③管渠改善率'!$C$50:$G$50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362816"/>
        <c:axId val="197364352"/>
      </c:barChart>
      <c:catAx>
        <c:axId val="197362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364352"/>
        <c:crosses val="autoZero"/>
        <c:auto val="1"/>
        <c:lblAlgn val="ctr"/>
        <c:lblOffset val="100"/>
        <c:noMultiLvlLbl val="0"/>
      </c:catAx>
      <c:valAx>
        <c:axId val="19736435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77974764024063"/>
              <c:y val="4.5398907503151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7362816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'2-③管渠改善率'!$A$56:$B$56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'2-③管渠改善率'!$C$56:$G$56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'2-③管渠改善率'!$A$55:$B$55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'2-③管渠改善率'!$A$54:$B$54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'2-③管渠改善率'!$C$54:$G$54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ser>
          <c:idx val="0"/>
          <c:order val="3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155840"/>
        <c:axId val="197165824"/>
      </c:barChart>
      <c:catAx>
        <c:axId val="197155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165824"/>
        <c:crosses val="autoZero"/>
        <c:auto val="1"/>
        <c:lblAlgn val="ctr"/>
        <c:lblOffset val="100"/>
        <c:noMultiLvlLbl val="0"/>
      </c:catAx>
      <c:valAx>
        <c:axId val="197165824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7948279502338254E-2"/>
              <c:y val="4.567172722899196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7155840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08256"/>
        <c:axId val="197410176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22080"/>
        <c:axId val="197420544"/>
      </c:lineChart>
      <c:catAx>
        <c:axId val="19740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410176"/>
        <c:crosses val="autoZero"/>
        <c:auto val="1"/>
        <c:lblAlgn val="ctr"/>
        <c:lblOffset val="100"/>
        <c:noMultiLvlLbl val="0"/>
      </c:catAx>
      <c:valAx>
        <c:axId val="19741017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336158009557129"/>
              <c:y val="3.436863495511337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7408256"/>
        <c:crosses val="autoZero"/>
        <c:crossBetween val="between"/>
        <c:majorUnit val="10"/>
      </c:valAx>
      <c:valAx>
        <c:axId val="197420544"/>
        <c:scaling>
          <c:orientation val="minMax"/>
          <c:max val="3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7422080"/>
        <c:crosses val="max"/>
        <c:crossBetween val="between"/>
        <c:majorUnit val="1"/>
      </c:valAx>
      <c:catAx>
        <c:axId val="197422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974205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17962601764775"/>
          <c:y val="0.14186958186514659"/>
          <c:w val="0.7937246209727512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7855</c:v>
                </c:pt>
                <c:pt idx="1">
                  <c:v>8123</c:v>
                </c:pt>
                <c:pt idx="2">
                  <c:v>8318</c:v>
                </c:pt>
                <c:pt idx="3">
                  <c:v>8331</c:v>
                </c:pt>
                <c:pt idx="4">
                  <c:v>8336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33000</c:v>
                </c:pt>
                <c:pt idx="1">
                  <c:v>33413</c:v>
                </c:pt>
                <c:pt idx="2">
                  <c:v>32909</c:v>
                </c:pt>
                <c:pt idx="3">
                  <c:v>32671</c:v>
                </c:pt>
                <c:pt idx="4">
                  <c:v>18219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14688"/>
        <c:axId val="197716608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23.803030303030305</c:v>
                </c:pt>
                <c:pt idx="1">
                  <c:v>24.310896956274505</c:v>
                </c:pt>
                <c:pt idx="2">
                  <c:v>25.275760430277433</c:v>
                </c:pt>
                <c:pt idx="3">
                  <c:v>25.499678614061398</c:v>
                </c:pt>
                <c:pt idx="4">
                  <c:v>45.754432186179258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25120"/>
        <c:axId val="197923584"/>
      </c:lineChart>
      <c:catAx>
        <c:axId val="1977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97716608"/>
        <c:crosses val="autoZero"/>
        <c:auto val="1"/>
        <c:lblAlgn val="ctr"/>
        <c:lblOffset val="100"/>
        <c:noMultiLvlLbl val="0"/>
      </c:catAx>
      <c:valAx>
        <c:axId val="197716608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7714688"/>
        <c:crosses val="autoZero"/>
        <c:crossBetween val="between"/>
        <c:majorUnit val="10000"/>
      </c:valAx>
      <c:valAx>
        <c:axId val="197923584"/>
        <c:scaling>
          <c:orientation val="minMax"/>
          <c:max val="8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7925120"/>
        <c:crosses val="max"/>
        <c:crossBetween val="between"/>
        <c:majorUnit val="20"/>
      </c:valAx>
      <c:catAx>
        <c:axId val="19792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923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88352117179338"/>
          <c:y val="0.12568716934014512"/>
          <c:w val="0.80692800648547969"/>
          <c:h val="0.71165442334174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'1-⑧水洗化率'!$C$49:$G$49</c:f>
              <c:numCache>
                <c:formatCode>General</c:formatCode>
                <c:ptCount val="5"/>
                <c:pt idx="0">
                  <c:v>481</c:v>
                </c:pt>
                <c:pt idx="1">
                  <c:v>488</c:v>
                </c:pt>
                <c:pt idx="2">
                  <c:v>490</c:v>
                </c:pt>
                <c:pt idx="3">
                  <c:v>490</c:v>
                </c:pt>
                <c:pt idx="4">
                  <c:v>482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'1-⑧水洗化率'!$C$50:$G$50</c:f>
              <c:numCache>
                <c:formatCode>General</c:formatCode>
                <c:ptCount val="5"/>
                <c:pt idx="0">
                  <c:v>568</c:v>
                </c:pt>
                <c:pt idx="1">
                  <c:v>566</c:v>
                </c:pt>
                <c:pt idx="2">
                  <c:v>568</c:v>
                </c:pt>
                <c:pt idx="3">
                  <c:v>542</c:v>
                </c:pt>
                <c:pt idx="4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65696"/>
        <c:axId val="197976064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84.683098591549296</c:v>
                </c:pt>
                <c:pt idx="1">
                  <c:v>86.219081272084807</c:v>
                </c:pt>
                <c:pt idx="2">
                  <c:v>86.267605633802816</c:v>
                </c:pt>
                <c:pt idx="3">
                  <c:v>90.40590405904058</c:v>
                </c:pt>
                <c:pt idx="4">
                  <c:v>91.634980988593156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79520"/>
        <c:axId val="197977984"/>
      </c:lineChart>
      <c:catAx>
        <c:axId val="19796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976064"/>
        <c:crosses val="autoZero"/>
        <c:auto val="1"/>
        <c:lblAlgn val="ctr"/>
        <c:lblOffset val="100"/>
        <c:noMultiLvlLbl val="0"/>
      </c:catAx>
      <c:valAx>
        <c:axId val="197976064"/>
        <c:scaling>
          <c:orientation val="minMax"/>
          <c:max val="600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0529881153283375E-2"/>
              <c:y val="4.031039990557839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7965696"/>
        <c:crosses val="autoZero"/>
        <c:crossBetween val="between"/>
        <c:majorUnit val="50"/>
      </c:valAx>
      <c:valAx>
        <c:axId val="197977984"/>
        <c:scaling>
          <c:orientation val="minMax"/>
          <c:max val="100"/>
          <c:min val="8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7979520"/>
        <c:crosses val="max"/>
        <c:crossBetween val="between"/>
        <c:majorUnit val="5"/>
      </c:valAx>
      <c:catAx>
        <c:axId val="19797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9779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76870734091503"/>
          <c:y val="0.13580989929201134"/>
          <c:w val="0.78286155118791834"/>
          <c:h val="0.70104708072325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General</c:formatCode>
                <c:ptCount val="5"/>
                <c:pt idx="0">
                  <c:v>134</c:v>
                </c:pt>
                <c:pt idx="1">
                  <c:v>130</c:v>
                </c:pt>
                <c:pt idx="2">
                  <c:v>132</c:v>
                </c:pt>
                <c:pt idx="3">
                  <c:v>130</c:v>
                </c:pt>
                <c:pt idx="4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General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239</c:v>
                </c:pt>
                <c:pt idx="3">
                  <c:v>239</c:v>
                </c:pt>
                <c:pt idx="4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99360"/>
        <c:axId val="197457024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56.06694560669456</c:v>
                </c:pt>
                <c:pt idx="1">
                  <c:v>54.39330543933054</c:v>
                </c:pt>
                <c:pt idx="2">
                  <c:v>55.230125523012553</c:v>
                </c:pt>
                <c:pt idx="3">
                  <c:v>54.39330543933054</c:v>
                </c:pt>
                <c:pt idx="4">
                  <c:v>51.046025104602514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69632"/>
        <c:axId val="197458944"/>
      </c:lineChart>
      <c:catAx>
        <c:axId val="19559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97457024"/>
        <c:crosses val="autoZero"/>
        <c:auto val="1"/>
        <c:lblAlgn val="ctr"/>
        <c:lblOffset val="100"/>
        <c:noMultiLvlLbl val="0"/>
      </c:catAx>
      <c:valAx>
        <c:axId val="197457024"/>
        <c:scaling>
          <c:orientation val="minMax"/>
          <c:max val="30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9.4674684209485979E-2"/>
              <c:y val="5.111819332169038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5599360"/>
        <c:crosses val="autoZero"/>
        <c:crossBetween val="between"/>
        <c:majorUnit val="50"/>
      </c:valAx>
      <c:valAx>
        <c:axId val="197458944"/>
        <c:scaling>
          <c:orientation val="minMax"/>
          <c:max val="80"/>
          <c:min val="4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7669632"/>
        <c:crosses val="max"/>
        <c:crossBetween val="between"/>
        <c:majorUnit val="10"/>
      </c:valAx>
      <c:catAx>
        <c:axId val="1976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4589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68778450046054"/>
          <c:y val="0.13600172796355567"/>
          <c:w val="0.7587544081338482"/>
          <c:h val="0.70062481591297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32999.800000000003</c:v>
                </c:pt>
                <c:pt idx="1">
                  <c:v>33413</c:v>
                </c:pt>
                <c:pt idx="2">
                  <c:v>32908.6</c:v>
                </c:pt>
                <c:pt idx="3">
                  <c:v>32670.6</c:v>
                </c:pt>
                <c:pt idx="4">
                  <c:v>18219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48437</c:v>
                </c:pt>
                <c:pt idx="1">
                  <c:v>47554</c:v>
                </c:pt>
                <c:pt idx="2">
                  <c:v>48106</c:v>
                </c:pt>
                <c:pt idx="3">
                  <c:v>47601</c:v>
                </c:pt>
                <c:pt idx="4">
                  <c:v>44555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20800"/>
        <c:axId val="197822720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681.2932262526582</c:v>
                </c:pt>
                <c:pt idx="1">
                  <c:v>702.64279639988217</c:v>
                </c:pt>
                <c:pt idx="2">
                  <c:v>684.08514530412003</c:v>
                </c:pt>
                <c:pt idx="3">
                  <c:v>686.34272389235514</c:v>
                </c:pt>
                <c:pt idx="4">
                  <c:v>408.9103355403434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30528"/>
        <c:axId val="197828992"/>
      </c:lineChart>
      <c:catAx>
        <c:axId val="19782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97822720"/>
        <c:crosses val="autoZero"/>
        <c:auto val="1"/>
        <c:lblAlgn val="ctr"/>
        <c:lblOffset val="100"/>
        <c:noMultiLvlLbl val="0"/>
      </c:catAx>
      <c:valAx>
        <c:axId val="197822720"/>
        <c:scaling>
          <c:orientation val="minMax"/>
          <c:max val="60000"/>
          <c:min val="1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7820800"/>
        <c:crosses val="autoZero"/>
        <c:crossBetween val="between"/>
        <c:majorUnit val="10000"/>
      </c:valAx>
      <c:valAx>
        <c:axId val="197828992"/>
        <c:scaling>
          <c:orientation val="minMax"/>
          <c:max val="100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97830528"/>
        <c:crosses val="max"/>
        <c:crossBetween val="between"/>
        <c:majorUnit val="200"/>
      </c:valAx>
      <c:catAx>
        <c:axId val="19783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8289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7538762377301"/>
          <c:y val="0.15099468912858122"/>
          <c:w val="0.73989237966774368"/>
          <c:h val="0.63543350267892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219014</c:v>
                </c:pt>
                <c:pt idx="1">
                  <c:v>207419</c:v>
                </c:pt>
                <c:pt idx="2">
                  <c:v>195544</c:v>
                </c:pt>
                <c:pt idx="3">
                  <c:v>170159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7855</c:v>
                </c:pt>
                <c:pt idx="1">
                  <c:v>8123</c:v>
                </c:pt>
                <c:pt idx="2">
                  <c:v>8318</c:v>
                </c:pt>
                <c:pt idx="3">
                  <c:v>8331</c:v>
                </c:pt>
                <c:pt idx="4">
                  <c:v>8336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75200"/>
        <c:axId val="197877120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2788.2113303628262</c:v>
                </c:pt>
                <c:pt idx="1">
                  <c:v>2553.4777791456358</c:v>
                </c:pt>
                <c:pt idx="2">
                  <c:v>2350.8535705698487</c:v>
                </c:pt>
                <c:pt idx="3">
                  <c:v>2042.4798943704236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89024"/>
        <c:axId val="197887488"/>
      </c:lineChart>
      <c:catAx>
        <c:axId val="197875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97877120"/>
        <c:crosses val="autoZero"/>
        <c:auto val="1"/>
        <c:lblAlgn val="ctr"/>
        <c:lblOffset val="100"/>
        <c:noMultiLvlLbl val="0"/>
      </c:catAx>
      <c:valAx>
        <c:axId val="197877120"/>
        <c:scaling>
          <c:orientation val="minMax"/>
          <c:max val="2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1119364911752513"/>
              <c:y val="5.986706161823447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7875200"/>
        <c:crosses val="autoZero"/>
        <c:crossBetween val="between"/>
        <c:majorUnit val="60000"/>
      </c:valAx>
      <c:valAx>
        <c:axId val="197887488"/>
        <c:scaling>
          <c:orientation val="minMax"/>
          <c:max val="40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7889024"/>
        <c:crosses val="max"/>
        <c:crossBetween val="between"/>
        <c:majorUnit val="1000"/>
      </c:valAx>
      <c:catAx>
        <c:axId val="19788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8874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06108592097443"/>
          <c:y val="0.14186958186514659"/>
          <c:w val="0.77659879279974897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54506</c:v>
                </c:pt>
                <c:pt idx="1">
                  <c:v>54206</c:v>
                </c:pt>
                <c:pt idx="2">
                  <c:v>52716</c:v>
                </c:pt>
                <c:pt idx="3">
                  <c:v>51756</c:v>
                </c:pt>
                <c:pt idx="4">
                  <c:v>68058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69381</c:v>
                </c:pt>
                <c:pt idx="1">
                  <c:v>69416</c:v>
                </c:pt>
                <c:pt idx="2">
                  <c:v>67750</c:v>
                </c:pt>
                <c:pt idx="3">
                  <c:v>67142</c:v>
                </c:pt>
                <c:pt idx="4">
                  <c:v>68058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36864"/>
        <c:axId val="199639040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78.560412793127796</c:v>
                </c:pt>
                <c:pt idx="1">
                  <c:v>78.088625100841298</c:v>
                </c:pt>
                <c:pt idx="2">
                  <c:v>77.809594095940966</c:v>
                </c:pt>
                <c:pt idx="3">
                  <c:v>77.084388311340149</c:v>
                </c:pt>
                <c:pt idx="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42496"/>
        <c:axId val="199640960"/>
      </c:lineChart>
      <c:catAx>
        <c:axId val="19963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99639040"/>
        <c:crosses val="autoZero"/>
        <c:auto val="1"/>
        <c:lblAlgn val="ctr"/>
        <c:lblOffset val="100"/>
        <c:noMultiLvlLbl val="0"/>
      </c:catAx>
      <c:valAx>
        <c:axId val="199639040"/>
        <c:scaling>
          <c:orientation val="minMax"/>
          <c:max val="80000"/>
          <c:min val="4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052200854700854"/>
              <c:y val="6.439953762224866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9636864"/>
        <c:crosses val="autoZero"/>
        <c:crossBetween val="between"/>
        <c:majorUnit val="10000"/>
      </c:valAx>
      <c:valAx>
        <c:axId val="199640960"/>
        <c:scaling>
          <c:orientation val="minMax"/>
          <c:max val="100"/>
          <c:min val="6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9642496"/>
        <c:crosses val="max"/>
        <c:crossBetween val="between"/>
        <c:majorUnit val="10"/>
      </c:valAx>
      <c:catAx>
        <c:axId val="19964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409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83072"/>
        <c:axId val="199685248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70176"/>
        <c:axId val="199687168"/>
      </c:lineChart>
      <c:catAx>
        <c:axId val="199683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685248"/>
        <c:crosses val="autoZero"/>
        <c:auto val="1"/>
        <c:lblAlgn val="ctr"/>
        <c:lblOffset val="100"/>
        <c:noMultiLvlLbl val="0"/>
      </c:catAx>
      <c:valAx>
        <c:axId val="199685248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336158009557129"/>
              <c:y val="3.436863495511337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9683072"/>
        <c:crosses val="autoZero"/>
        <c:crossBetween val="between"/>
        <c:majorUnit val="10"/>
      </c:valAx>
      <c:valAx>
        <c:axId val="199687168"/>
        <c:scaling>
          <c:orientation val="minMax"/>
          <c:max val="3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9570176"/>
        <c:crosses val="max"/>
        <c:crossBetween val="between"/>
        <c:majorUnit val="1"/>
      </c:valAx>
      <c:catAx>
        <c:axId val="199570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9968716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600075</xdr:colOff>
      <xdr:row>22</xdr:row>
      <xdr:rowOff>95251</xdr:rowOff>
    </xdr:to>
    <xdr:cxnSp macro="">
      <xdr:nvCxnSpPr>
        <xdr:cNvPr id="2" name="直線コネクタ 1"/>
        <xdr:cNvCxnSpPr/>
      </xdr:nvCxnSpPr>
      <xdr:spPr>
        <a:xfrm flipV="1">
          <a:off x="114300" y="5429250"/>
          <a:ext cx="80295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11</xdr:col>
      <xdr:colOff>628650</xdr:colOff>
      <xdr:row>21</xdr:row>
      <xdr:rowOff>123826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47625</xdr:rowOff>
    </xdr:from>
    <xdr:to>
      <xdr:col>11</xdr:col>
      <xdr:colOff>619125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617095</xdr:colOff>
      <xdr:row>37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0.89211</cdr:x>
      <cdr:y>0.02702</cdr:y>
    </cdr:from>
    <cdr:to>
      <cdr:x>0.97895</cdr:x>
      <cdr:y>0.0742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41668" y="156450"/>
          <a:ext cx="704924" cy="2732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523875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79533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64889</xdr:rowOff>
    </xdr:from>
    <xdr:to>
      <xdr:col>11</xdr:col>
      <xdr:colOff>638175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66675</xdr:rowOff>
    </xdr:from>
    <xdr:to>
      <xdr:col>11</xdr:col>
      <xdr:colOff>628651</xdr:colOff>
      <xdr:row>44</xdr:row>
      <xdr:rowOff>114300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57150</xdr:rowOff>
    </xdr:from>
    <xdr:to>
      <xdr:col>24</xdr:col>
      <xdr:colOff>626620</xdr:colOff>
      <xdr:row>37</xdr:row>
      <xdr:rowOff>142875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0.89834</cdr:x>
      <cdr:y>0.03576</cdr:y>
    </cdr:from>
    <cdr:to>
      <cdr:x>0.98518</cdr:x>
      <cdr:y>0.07225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92241" y="207447"/>
          <a:ext cx="704924" cy="21165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590550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86250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11</xdr:col>
      <xdr:colOff>628650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47625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66676</xdr:rowOff>
    </xdr:from>
    <xdr:to>
      <xdr:col>24</xdr:col>
      <xdr:colOff>617095</xdr:colOff>
      <xdr:row>37</xdr:row>
      <xdr:rowOff>142876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0.90258</cdr:x>
      <cdr:y>0.02336</cdr:y>
    </cdr:from>
    <cdr:to>
      <cdr:x>0.98942</cdr:x>
      <cdr:y>0.0689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18085" y="135284"/>
          <a:ext cx="704097" cy="2637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581025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667250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57150</xdr:rowOff>
    </xdr:from>
    <xdr:to>
      <xdr:col>11</xdr:col>
      <xdr:colOff>619125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57150</xdr:rowOff>
    </xdr:from>
    <xdr:to>
      <xdr:col>24</xdr:col>
      <xdr:colOff>578995</xdr:colOff>
      <xdr:row>37</xdr:row>
      <xdr:rowOff>142875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0.90668</cdr:x>
      <cdr:y>0.02014</cdr:y>
    </cdr:from>
    <cdr:to>
      <cdr:x>0.99352</cdr:x>
      <cdr:y>0.07021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34079" y="116842"/>
          <a:ext cx="702442" cy="2904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3524250"/>
          <a:ext cx="79914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57150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47625</xdr:rowOff>
    </xdr:from>
    <xdr:to>
      <xdr:col>24</xdr:col>
      <xdr:colOff>628650</xdr:colOff>
      <xdr:row>37</xdr:row>
      <xdr:rowOff>145676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0.90385</cdr:x>
      <cdr:y>0.03041</cdr:y>
    </cdr:from>
    <cdr:to>
      <cdr:x>0.99068</cdr:x>
      <cdr:y>0.06882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17796" y="176759"/>
          <a:ext cx="702997" cy="2232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590550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57150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607570</xdr:colOff>
      <xdr:row>37</xdr:row>
      <xdr:rowOff>142875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0.89497</cdr:x>
      <cdr:y>0.03022</cdr:y>
    </cdr:from>
    <cdr:to>
      <cdr:x>0.98206</cdr:x>
      <cdr:y>0.08043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068358" y="129241"/>
          <a:ext cx="590504" cy="2147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486833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86250"/>
          <a:ext cx="7935383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11</xdr:col>
      <xdr:colOff>628650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23</xdr:row>
      <xdr:rowOff>47626</xdr:rowOff>
    </xdr:from>
    <xdr:to>
      <xdr:col>11</xdr:col>
      <xdr:colOff>638176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7</xdr:row>
      <xdr:rowOff>47625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0.91364</cdr:x>
      <cdr:y>0.02189</cdr:y>
    </cdr:from>
    <cdr:to>
      <cdr:x>0.99509</cdr:x>
      <cdr:y>0.05811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23150" y="127000"/>
          <a:ext cx="661775" cy="210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41021</xdr:colOff>
      <xdr:row>3</xdr:row>
      <xdr:rowOff>40821</xdr:rowOff>
    </xdr:from>
    <xdr:to>
      <xdr:col>23</xdr:col>
      <xdr:colOff>646340</xdr:colOff>
      <xdr:row>24</xdr:row>
      <xdr:rowOff>122464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40822</xdr:colOff>
      <xdr:row>25</xdr:row>
      <xdr:rowOff>37307</xdr:rowOff>
    </xdr:from>
    <xdr:to>
      <xdr:col>19</xdr:col>
      <xdr:colOff>653143</xdr:colOff>
      <xdr:row>46</xdr:row>
      <xdr:rowOff>129267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25</xdr:row>
      <xdr:rowOff>42230</xdr:rowOff>
    </xdr:from>
    <xdr:to>
      <xdr:col>11</xdr:col>
      <xdr:colOff>653143</xdr:colOff>
      <xdr:row>46</xdr:row>
      <xdr:rowOff>129268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47625</xdr:colOff>
      <xdr:row>3</xdr:row>
      <xdr:rowOff>47626</xdr:rowOff>
    </xdr:from>
    <xdr:to>
      <xdr:col>31</xdr:col>
      <xdr:colOff>639536</xdr:colOff>
      <xdr:row>24</xdr:row>
      <xdr:rowOff>136071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35102</xdr:colOff>
      <xdr:row>3</xdr:row>
      <xdr:rowOff>31571</xdr:rowOff>
    </xdr:from>
    <xdr:to>
      <xdr:col>15</xdr:col>
      <xdr:colOff>646339</xdr:colOff>
      <xdr:row>24</xdr:row>
      <xdr:rowOff>115659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55411</xdr:colOff>
      <xdr:row>3</xdr:row>
      <xdr:rowOff>39107</xdr:rowOff>
    </xdr:from>
    <xdr:to>
      <xdr:col>7</xdr:col>
      <xdr:colOff>639536</xdr:colOff>
      <xdr:row>24</xdr:row>
      <xdr:rowOff>122464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19843</xdr:colOff>
      <xdr:row>25</xdr:row>
      <xdr:rowOff>47625</xdr:rowOff>
    </xdr:from>
    <xdr:to>
      <xdr:col>27</xdr:col>
      <xdr:colOff>654843</xdr:colOff>
      <xdr:row>46</xdr:row>
      <xdr:rowOff>130970</xdr:rowOff>
    </xdr:to>
    <xdr:graphicFrame macro="">
      <xdr:nvGraphicFramePr>
        <xdr:cNvPr id="13" name="グラフ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0.86175</cdr:x>
      <cdr:y>0.03417</cdr:y>
    </cdr:from>
    <cdr:to>
      <cdr:x>0.98326</cdr:x>
      <cdr:y>0.09265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93315" y="122757"/>
          <a:ext cx="661775" cy="210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0.85964</cdr:x>
      <cdr:y>0.03462</cdr:y>
    </cdr:from>
    <cdr:to>
      <cdr:x>0.98115</cdr:x>
      <cdr:y>0.0931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75961" y="124215"/>
          <a:ext cx="660948" cy="2097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0.83351</cdr:x>
      <cdr:y>0.03891</cdr:y>
    </cdr:from>
    <cdr:to>
      <cdr:x>0.95502</cdr:x>
      <cdr:y>0.09738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22526" y="139652"/>
          <a:ext cx="659295" cy="2098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0.84662</cdr:x>
      <cdr:y>0.05405</cdr:y>
    </cdr:from>
    <cdr:to>
      <cdr:x>0.96813</cdr:x>
      <cdr:y>0.11253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09967" y="193733"/>
          <a:ext cx="661644" cy="2096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0.84114</cdr:x>
      <cdr:y>0.05571</cdr:y>
    </cdr:from>
    <cdr:to>
      <cdr:x>0.96266</cdr:x>
      <cdr:y>0.11419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87963" y="203972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0.86052</cdr:x>
      <cdr:y>0.04075</cdr:y>
    </cdr:from>
    <cdr:to>
      <cdr:x>0.98153</cdr:x>
      <cdr:y>0.09937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706144" y="146049"/>
          <a:ext cx="661775" cy="210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view="pageBreakPreview" zoomScaleNormal="100" zoomScaleSheetLayoutView="100" workbookViewId="0">
      <selection activeCell="F32" sqref="F32:G35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9" width="9" customWidth="1"/>
  </cols>
  <sheetData>
    <row r="1" spans="2:15" ht="22.5" customHeight="1" thickBot="1">
      <c r="B1" s="1" t="s">
        <v>25</v>
      </c>
      <c r="C1" s="1"/>
      <c r="D1" s="1"/>
      <c r="E1" s="1"/>
      <c r="F1" s="4" t="s">
        <v>41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8"/>
      <c r="C3" s="9"/>
      <c r="D3" s="9"/>
      <c r="E3" s="9"/>
      <c r="F3" s="173" t="s">
        <v>11</v>
      </c>
      <c r="G3" s="174"/>
      <c r="H3" s="79"/>
      <c r="I3" s="175" t="s">
        <v>38</v>
      </c>
      <c r="J3" s="175"/>
      <c r="K3" s="175"/>
      <c r="L3" s="175"/>
      <c r="M3" s="175"/>
      <c r="N3" s="175"/>
      <c r="O3" s="176"/>
    </row>
    <row r="4" spans="2:15" ht="3.75" customHeight="1" thickTop="1">
      <c r="B4" s="10"/>
      <c r="C4" s="80"/>
      <c r="D4" s="177" t="s">
        <v>104</v>
      </c>
      <c r="E4" s="178" t="s">
        <v>0</v>
      </c>
      <c r="F4" s="179" t="s">
        <v>12</v>
      </c>
      <c r="G4" s="180"/>
      <c r="H4" s="81"/>
      <c r="I4" s="72"/>
      <c r="J4" s="72"/>
      <c r="K4" s="72"/>
      <c r="L4" s="72"/>
      <c r="M4" s="72"/>
      <c r="N4" s="5"/>
      <c r="O4" s="11"/>
    </row>
    <row r="5" spans="2:15" ht="15" customHeight="1">
      <c r="B5" s="12" t="s">
        <v>105</v>
      </c>
      <c r="C5" s="75" t="s">
        <v>26</v>
      </c>
      <c r="D5" s="118"/>
      <c r="E5" s="121"/>
      <c r="F5" s="181"/>
      <c r="G5" s="182"/>
      <c r="H5" s="81"/>
      <c r="I5" s="5"/>
      <c r="J5" s="160" t="s">
        <v>28</v>
      </c>
      <c r="K5" s="160"/>
      <c r="L5" s="160"/>
      <c r="M5" s="116" t="s">
        <v>106</v>
      </c>
      <c r="N5" s="116">
        <v>100</v>
      </c>
      <c r="O5" s="11"/>
    </row>
    <row r="6" spans="2:15" ht="15" customHeight="1">
      <c r="B6" s="12"/>
      <c r="C6" s="75"/>
      <c r="D6" s="118"/>
      <c r="E6" s="121"/>
      <c r="F6" s="181"/>
      <c r="G6" s="182"/>
      <c r="H6" s="81"/>
      <c r="I6" s="5"/>
      <c r="J6" s="116" t="s">
        <v>29</v>
      </c>
      <c r="K6" s="116"/>
      <c r="L6" s="116"/>
      <c r="M6" s="116"/>
      <c r="N6" s="116"/>
      <c r="O6" s="11"/>
    </row>
    <row r="7" spans="2:15" ht="3.75" customHeight="1">
      <c r="B7" s="12"/>
      <c r="C7" s="75"/>
      <c r="D7" s="118"/>
      <c r="E7" s="121"/>
      <c r="F7" s="183"/>
      <c r="G7" s="184"/>
      <c r="H7" s="81"/>
      <c r="I7" s="72"/>
      <c r="J7" s="72"/>
      <c r="K7" s="72"/>
      <c r="L7" s="72"/>
      <c r="M7" s="72"/>
      <c r="N7" s="5"/>
      <c r="O7" s="11"/>
    </row>
    <row r="8" spans="2:15" ht="3.75" customHeight="1">
      <c r="B8" s="12"/>
      <c r="C8" s="75"/>
      <c r="D8" s="138" t="s">
        <v>107</v>
      </c>
      <c r="E8" s="139" t="s">
        <v>1</v>
      </c>
      <c r="F8" s="162" t="s">
        <v>13</v>
      </c>
      <c r="G8" s="163"/>
      <c r="H8" s="168"/>
      <c r="I8" s="169"/>
      <c r="J8" s="169"/>
      <c r="K8" s="169"/>
      <c r="L8" s="169"/>
      <c r="M8" s="169"/>
      <c r="N8" s="169"/>
      <c r="O8" s="170"/>
    </row>
    <row r="9" spans="2:15" ht="15" customHeight="1">
      <c r="B9" s="10"/>
      <c r="C9" s="75"/>
      <c r="D9" s="118"/>
      <c r="E9" s="121"/>
      <c r="F9" s="125"/>
      <c r="G9" s="126"/>
      <c r="H9" s="132"/>
      <c r="I9" s="133"/>
      <c r="J9" s="133"/>
      <c r="K9" s="133"/>
      <c r="L9" s="133"/>
      <c r="M9" s="133"/>
      <c r="N9" s="133"/>
      <c r="O9" s="134"/>
    </row>
    <row r="10" spans="2:15" ht="15" customHeight="1">
      <c r="B10" s="10"/>
      <c r="C10" s="75"/>
      <c r="D10" s="118"/>
      <c r="E10" s="121"/>
      <c r="F10" s="125"/>
      <c r="G10" s="126"/>
      <c r="H10" s="132"/>
      <c r="I10" s="133"/>
      <c r="J10" s="133"/>
      <c r="K10" s="133"/>
      <c r="L10" s="133"/>
      <c r="M10" s="133"/>
      <c r="N10" s="133"/>
      <c r="O10" s="134"/>
    </row>
    <row r="11" spans="2:15" ht="3.75" customHeight="1">
      <c r="B11" s="10"/>
      <c r="C11" s="75"/>
      <c r="D11" s="119"/>
      <c r="E11" s="122"/>
      <c r="F11" s="125"/>
      <c r="G11" s="126"/>
      <c r="H11" s="135"/>
      <c r="I11" s="136"/>
      <c r="J11" s="136"/>
      <c r="K11" s="136"/>
      <c r="L11" s="136"/>
      <c r="M11" s="136"/>
      <c r="N11" s="136"/>
      <c r="O11" s="137"/>
    </row>
    <row r="12" spans="2:15" ht="3.75" customHeight="1">
      <c r="B12" s="10"/>
      <c r="C12" s="75"/>
      <c r="D12" s="118" t="s">
        <v>108</v>
      </c>
      <c r="E12" s="121" t="s">
        <v>2</v>
      </c>
      <c r="F12" s="162" t="s">
        <v>14</v>
      </c>
      <c r="G12" s="163"/>
      <c r="H12" s="168"/>
      <c r="I12" s="169"/>
      <c r="J12" s="169"/>
      <c r="K12" s="169"/>
      <c r="L12" s="169"/>
      <c r="M12" s="169"/>
      <c r="N12" s="169"/>
      <c r="O12" s="170"/>
    </row>
    <row r="13" spans="2:15" ht="15" customHeight="1">
      <c r="B13" s="10"/>
      <c r="C13" s="75"/>
      <c r="D13" s="118"/>
      <c r="E13" s="121"/>
      <c r="F13" s="125"/>
      <c r="G13" s="126"/>
      <c r="H13" s="132"/>
      <c r="I13" s="133"/>
      <c r="J13" s="133"/>
      <c r="K13" s="133"/>
      <c r="L13" s="133"/>
      <c r="M13" s="133"/>
      <c r="N13" s="133"/>
      <c r="O13" s="134"/>
    </row>
    <row r="14" spans="2:15" ht="15" customHeight="1">
      <c r="B14" s="10"/>
      <c r="C14" s="75"/>
      <c r="D14" s="118"/>
      <c r="E14" s="121"/>
      <c r="F14" s="125"/>
      <c r="G14" s="126"/>
      <c r="H14" s="132"/>
      <c r="I14" s="133"/>
      <c r="J14" s="133"/>
      <c r="K14" s="133"/>
      <c r="L14" s="133"/>
      <c r="M14" s="133"/>
      <c r="N14" s="133"/>
      <c r="O14" s="134"/>
    </row>
    <row r="15" spans="2:15" ht="3.75" customHeight="1">
      <c r="B15" s="10"/>
      <c r="C15" s="75"/>
      <c r="D15" s="118"/>
      <c r="E15" s="121"/>
      <c r="F15" s="127"/>
      <c r="G15" s="128"/>
      <c r="H15" s="135"/>
      <c r="I15" s="136"/>
      <c r="J15" s="136"/>
      <c r="K15" s="136"/>
      <c r="L15" s="136"/>
      <c r="M15" s="136"/>
      <c r="N15" s="136"/>
      <c r="O15" s="137"/>
    </row>
    <row r="16" spans="2:15" ht="3.75" customHeight="1">
      <c r="B16" s="10"/>
      <c r="C16" s="75"/>
      <c r="D16" s="171" t="s">
        <v>109</v>
      </c>
      <c r="E16" s="139" t="s">
        <v>3</v>
      </c>
      <c r="F16" s="142" t="s">
        <v>15</v>
      </c>
      <c r="G16" s="143"/>
      <c r="H16" s="82"/>
      <c r="I16" s="72"/>
      <c r="J16" s="72"/>
      <c r="K16" s="72"/>
      <c r="L16" s="72"/>
      <c r="M16" s="72"/>
      <c r="N16" s="5"/>
      <c r="O16" s="11"/>
    </row>
    <row r="17" spans="2:15" ht="15" customHeight="1">
      <c r="B17" s="10"/>
      <c r="C17" s="75"/>
      <c r="D17" s="171"/>
      <c r="E17" s="121"/>
      <c r="F17" s="142"/>
      <c r="G17" s="143"/>
      <c r="H17" s="82"/>
      <c r="I17" s="160" t="s">
        <v>30</v>
      </c>
      <c r="J17" s="160"/>
      <c r="K17" s="160"/>
      <c r="L17" s="160"/>
      <c r="M17" s="160"/>
      <c r="N17" s="116" t="s">
        <v>106</v>
      </c>
      <c r="O17" s="115">
        <v>100</v>
      </c>
    </row>
    <row r="18" spans="2:15" ht="15" customHeight="1">
      <c r="B18" s="10"/>
      <c r="C18" s="75"/>
      <c r="D18" s="171"/>
      <c r="E18" s="121"/>
      <c r="F18" s="142"/>
      <c r="G18" s="143"/>
      <c r="H18" s="82"/>
      <c r="I18" s="161" t="s">
        <v>31</v>
      </c>
      <c r="J18" s="161"/>
      <c r="K18" s="161"/>
      <c r="L18" s="161"/>
      <c r="M18" s="161"/>
      <c r="N18" s="116"/>
      <c r="O18" s="115"/>
    </row>
    <row r="19" spans="2:15" ht="3.75" customHeight="1">
      <c r="B19" s="10"/>
      <c r="C19" s="75"/>
      <c r="D19" s="172"/>
      <c r="E19" s="122"/>
      <c r="F19" s="144"/>
      <c r="G19" s="145"/>
      <c r="H19" s="83"/>
      <c r="I19" s="17"/>
      <c r="J19" s="17"/>
      <c r="K19" s="17"/>
      <c r="L19" s="17"/>
      <c r="M19" s="17"/>
      <c r="N19" s="17"/>
      <c r="O19" s="19"/>
    </row>
    <row r="20" spans="2:15" ht="3.75" customHeight="1">
      <c r="B20" s="10"/>
      <c r="C20" s="75"/>
      <c r="D20" s="118" t="s">
        <v>110</v>
      </c>
      <c r="E20" s="139" t="s">
        <v>4</v>
      </c>
      <c r="F20" s="125" t="s">
        <v>16</v>
      </c>
      <c r="G20" s="126"/>
      <c r="H20" s="76"/>
      <c r="I20" s="72"/>
      <c r="J20" s="72"/>
      <c r="K20" s="72"/>
      <c r="L20" s="72"/>
      <c r="M20" s="72"/>
      <c r="N20" s="72"/>
      <c r="O20" s="73"/>
    </row>
    <row r="21" spans="2:15" ht="15" customHeight="1">
      <c r="B21" s="10"/>
      <c r="C21" s="75"/>
      <c r="D21" s="118"/>
      <c r="E21" s="121"/>
      <c r="F21" s="125"/>
      <c r="G21" s="126"/>
      <c r="H21" s="76"/>
      <c r="I21" s="5"/>
      <c r="J21" s="160" t="s">
        <v>32</v>
      </c>
      <c r="K21" s="160"/>
      <c r="L21" s="160"/>
      <c r="M21" s="116" t="s">
        <v>106</v>
      </c>
      <c r="N21" s="116">
        <v>100</v>
      </c>
      <c r="O21" s="11"/>
    </row>
    <row r="22" spans="2:15" ht="15" customHeight="1">
      <c r="B22" s="10"/>
      <c r="C22" s="75"/>
      <c r="D22" s="118"/>
      <c r="E22" s="121"/>
      <c r="F22" s="125"/>
      <c r="G22" s="126"/>
      <c r="H22" s="76"/>
      <c r="I22" s="5"/>
      <c r="J22" s="116" t="s">
        <v>33</v>
      </c>
      <c r="K22" s="116"/>
      <c r="L22" s="116"/>
      <c r="M22" s="116"/>
      <c r="N22" s="116"/>
      <c r="O22" s="11"/>
    </row>
    <row r="23" spans="2:15" ht="3.75" customHeight="1">
      <c r="B23" s="10"/>
      <c r="C23" s="75"/>
      <c r="D23" s="118"/>
      <c r="E23" s="121"/>
      <c r="F23" s="125"/>
      <c r="G23" s="126"/>
      <c r="H23" s="76"/>
      <c r="I23" s="84"/>
      <c r="J23" s="17"/>
      <c r="K23" s="17"/>
      <c r="L23" s="17"/>
      <c r="M23" s="17"/>
      <c r="N23" s="17"/>
      <c r="O23" s="18"/>
    </row>
    <row r="24" spans="2:15" ht="3.75" customHeight="1">
      <c r="B24" s="10"/>
      <c r="C24" s="75"/>
      <c r="D24" s="138" t="s">
        <v>111</v>
      </c>
      <c r="E24" s="139" t="s">
        <v>5</v>
      </c>
      <c r="F24" s="162" t="s">
        <v>17</v>
      </c>
      <c r="G24" s="163"/>
      <c r="H24" s="76"/>
      <c r="I24" s="5"/>
      <c r="J24" s="72"/>
      <c r="K24" s="72"/>
      <c r="L24" s="72"/>
      <c r="M24" s="72"/>
      <c r="N24" s="72"/>
      <c r="O24" s="11"/>
    </row>
    <row r="25" spans="2:15" ht="15" customHeight="1">
      <c r="B25" s="10"/>
      <c r="C25" s="75"/>
      <c r="D25" s="118"/>
      <c r="E25" s="121"/>
      <c r="F25" s="125"/>
      <c r="G25" s="126"/>
      <c r="H25" s="76"/>
      <c r="I25" s="5"/>
      <c r="J25" s="160" t="s">
        <v>33</v>
      </c>
      <c r="K25" s="160"/>
      <c r="L25" s="160"/>
      <c r="M25" s="116" t="s">
        <v>106</v>
      </c>
      <c r="N25" s="116">
        <v>100</v>
      </c>
      <c r="O25" s="11"/>
    </row>
    <row r="26" spans="2:15" ht="15" customHeight="1">
      <c r="B26" s="10"/>
      <c r="C26" s="75"/>
      <c r="D26" s="118"/>
      <c r="E26" s="121"/>
      <c r="F26" s="125"/>
      <c r="G26" s="126"/>
      <c r="H26" s="76"/>
      <c r="I26" s="5"/>
      <c r="J26" s="116" t="s">
        <v>34</v>
      </c>
      <c r="K26" s="116"/>
      <c r="L26" s="116"/>
      <c r="M26" s="116"/>
      <c r="N26" s="116"/>
      <c r="O26" s="11"/>
    </row>
    <row r="27" spans="2:15" ht="3.75" customHeight="1">
      <c r="B27" s="10"/>
      <c r="C27" s="75"/>
      <c r="D27" s="119"/>
      <c r="E27" s="122"/>
      <c r="F27" s="127"/>
      <c r="G27" s="128"/>
      <c r="H27" s="77"/>
      <c r="I27" s="84"/>
      <c r="J27" s="17"/>
      <c r="K27" s="17"/>
      <c r="L27" s="17"/>
      <c r="M27" s="17"/>
      <c r="N27" s="17"/>
      <c r="O27" s="18"/>
    </row>
    <row r="28" spans="2:15" ht="3.75" customHeight="1">
      <c r="B28" s="10"/>
      <c r="C28" s="75"/>
      <c r="D28" s="138" t="s">
        <v>112</v>
      </c>
      <c r="E28" s="139" t="s">
        <v>6</v>
      </c>
      <c r="F28" s="162" t="s">
        <v>19</v>
      </c>
      <c r="G28" s="163"/>
      <c r="H28" s="76"/>
      <c r="I28" s="5"/>
      <c r="J28" s="72"/>
      <c r="K28" s="72"/>
      <c r="L28" s="72"/>
      <c r="M28" s="72"/>
      <c r="N28" s="72"/>
      <c r="O28" s="11"/>
    </row>
    <row r="29" spans="2:15" ht="15" customHeight="1">
      <c r="B29" s="10"/>
      <c r="C29" s="75"/>
      <c r="D29" s="118"/>
      <c r="E29" s="121"/>
      <c r="F29" s="125"/>
      <c r="G29" s="126"/>
      <c r="H29" s="76"/>
      <c r="I29" s="5"/>
      <c r="J29" s="160" t="s">
        <v>35</v>
      </c>
      <c r="K29" s="160"/>
      <c r="L29" s="160"/>
      <c r="M29" s="116" t="s">
        <v>106</v>
      </c>
      <c r="N29" s="116">
        <v>100</v>
      </c>
      <c r="O29" s="11"/>
    </row>
    <row r="30" spans="2:15" ht="15" customHeight="1">
      <c r="B30" s="10"/>
      <c r="C30" s="75"/>
      <c r="D30" s="118"/>
      <c r="E30" s="121"/>
      <c r="F30" s="125"/>
      <c r="G30" s="126"/>
      <c r="H30" s="76"/>
      <c r="I30" s="5"/>
      <c r="J30" s="116" t="s">
        <v>36</v>
      </c>
      <c r="K30" s="116"/>
      <c r="L30" s="116"/>
      <c r="M30" s="116"/>
      <c r="N30" s="116"/>
      <c r="O30" s="11"/>
    </row>
    <row r="31" spans="2:15" ht="3.75" customHeight="1">
      <c r="B31" s="10"/>
      <c r="C31" s="75"/>
      <c r="D31" s="119"/>
      <c r="E31" s="122"/>
      <c r="F31" s="127"/>
      <c r="G31" s="128"/>
      <c r="H31" s="77"/>
      <c r="I31" s="84"/>
      <c r="J31" s="17"/>
      <c r="K31" s="17"/>
      <c r="L31" s="17"/>
      <c r="M31" s="17"/>
      <c r="N31" s="17"/>
      <c r="O31" s="18"/>
    </row>
    <row r="32" spans="2:15" ht="3.75" customHeight="1">
      <c r="B32" s="10"/>
      <c r="C32" s="75"/>
      <c r="D32" s="118" t="s">
        <v>113</v>
      </c>
      <c r="E32" s="121" t="s">
        <v>7</v>
      </c>
      <c r="F32" s="125" t="s">
        <v>18</v>
      </c>
      <c r="G32" s="126"/>
      <c r="H32" s="76"/>
      <c r="I32" s="5"/>
      <c r="J32" s="72"/>
      <c r="K32" s="72"/>
      <c r="L32" s="72"/>
      <c r="M32" s="72"/>
      <c r="N32" s="72"/>
      <c r="O32" s="11"/>
    </row>
    <row r="33" spans="2:15" ht="15" customHeight="1">
      <c r="B33" s="10"/>
      <c r="C33" s="75"/>
      <c r="D33" s="118"/>
      <c r="E33" s="121"/>
      <c r="F33" s="125"/>
      <c r="G33" s="126"/>
      <c r="H33" s="76"/>
      <c r="I33" s="5"/>
      <c r="J33" s="116" t="s">
        <v>37</v>
      </c>
      <c r="K33" s="116"/>
      <c r="L33" s="116"/>
      <c r="M33" s="116" t="s">
        <v>106</v>
      </c>
      <c r="N33" s="116">
        <v>100</v>
      </c>
      <c r="O33" s="11"/>
    </row>
    <row r="34" spans="2:15" ht="15" customHeight="1">
      <c r="B34" s="10"/>
      <c r="C34" s="75"/>
      <c r="D34" s="118"/>
      <c r="E34" s="121"/>
      <c r="F34" s="125"/>
      <c r="G34" s="126"/>
      <c r="H34" s="76"/>
      <c r="I34" s="5"/>
      <c r="J34" s="161" t="s">
        <v>23</v>
      </c>
      <c r="K34" s="161"/>
      <c r="L34" s="161"/>
      <c r="M34" s="116"/>
      <c r="N34" s="116"/>
      <c r="O34" s="11"/>
    </row>
    <row r="35" spans="2:15" ht="3.75" customHeight="1">
      <c r="B35" s="13"/>
      <c r="C35" s="75"/>
      <c r="D35" s="164"/>
      <c r="E35" s="165"/>
      <c r="F35" s="166"/>
      <c r="G35" s="167"/>
      <c r="H35" s="78"/>
      <c r="I35" s="71"/>
      <c r="J35" s="71"/>
      <c r="K35" s="71"/>
      <c r="L35" s="71"/>
      <c r="M35" s="71"/>
      <c r="N35" s="7"/>
      <c r="O35" s="20"/>
    </row>
    <row r="36" spans="2:15" ht="3.75" customHeight="1">
      <c r="B36" s="10"/>
      <c r="C36" s="74"/>
      <c r="D36" s="117" t="s">
        <v>104</v>
      </c>
      <c r="E36" s="120" t="s">
        <v>8</v>
      </c>
      <c r="F36" s="123" t="s">
        <v>20</v>
      </c>
      <c r="G36" s="124"/>
      <c r="H36" s="129"/>
      <c r="I36" s="130"/>
      <c r="J36" s="130"/>
      <c r="K36" s="130"/>
      <c r="L36" s="130"/>
      <c r="M36" s="130"/>
      <c r="N36" s="130"/>
      <c r="O36" s="131"/>
    </row>
    <row r="37" spans="2:15" ht="15" customHeight="1">
      <c r="B37" s="12" t="s">
        <v>114</v>
      </c>
      <c r="C37" s="75" t="s">
        <v>27</v>
      </c>
      <c r="D37" s="118"/>
      <c r="E37" s="121"/>
      <c r="F37" s="125"/>
      <c r="G37" s="126"/>
      <c r="H37" s="132"/>
      <c r="I37" s="133"/>
      <c r="J37" s="133"/>
      <c r="K37" s="133"/>
      <c r="L37" s="133"/>
      <c r="M37" s="133"/>
      <c r="N37" s="133"/>
      <c r="O37" s="134"/>
    </row>
    <row r="38" spans="2:15" ht="15" customHeight="1">
      <c r="B38" s="12"/>
      <c r="C38" s="75"/>
      <c r="D38" s="118"/>
      <c r="E38" s="121"/>
      <c r="F38" s="125"/>
      <c r="G38" s="126"/>
      <c r="H38" s="132"/>
      <c r="I38" s="133"/>
      <c r="J38" s="133"/>
      <c r="K38" s="133"/>
      <c r="L38" s="133"/>
      <c r="M38" s="133"/>
      <c r="N38" s="133"/>
      <c r="O38" s="134"/>
    </row>
    <row r="39" spans="2:15" ht="3.75" customHeight="1">
      <c r="B39" s="12"/>
      <c r="C39" s="75"/>
      <c r="D39" s="119"/>
      <c r="E39" s="122"/>
      <c r="F39" s="127"/>
      <c r="G39" s="128"/>
      <c r="H39" s="135"/>
      <c r="I39" s="136"/>
      <c r="J39" s="136"/>
      <c r="K39" s="136"/>
      <c r="L39" s="136"/>
      <c r="M39" s="136"/>
      <c r="N39" s="136"/>
      <c r="O39" s="137"/>
    </row>
    <row r="40" spans="2:15" ht="3.75" customHeight="1">
      <c r="B40" s="12"/>
      <c r="C40" s="75"/>
      <c r="D40" s="138" t="s">
        <v>107</v>
      </c>
      <c r="E40" s="139" t="s">
        <v>9</v>
      </c>
      <c r="F40" s="140" t="s">
        <v>21</v>
      </c>
      <c r="G40" s="141"/>
      <c r="H40" s="146"/>
      <c r="I40" s="147"/>
      <c r="J40" s="147"/>
      <c r="K40" s="147"/>
      <c r="L40" s="147"/>
      <c r="M40" s="147"/>
      <c r="N40" s="147"/>
      <c r="O40" s="148"/>
    </row>
    <row r="41" spans="2:15" ht="15" customHeight="1">
      <c r="B41" s="10"/>
      <c r="C41" s="75"/>
      <c r="D41" s="118"/>
      <c r="E41" s="121"/>
      <c r="F41" s="142"/>
      <c r="G41" s="143"/>
      <c r="H41" s="149"/>
      <c r="I41" s="150"/>
      <c r="J41" s="150"/>
      <c r="K41" s="150"/>
      <c r="L41" s="150"/>
      <c r="M41" s="150"/>
      <c r="N41" s="150"/>
      <c r="O41" s="151"/>
    </row>
    <row r="42" spans="2:15" ht="15" customHeight="1">
      <c r="B42" s="10"/>
      <c r="C42" s="75"/>
      <c r="D42" s="118"/>
      <c r="E42" s="121"/>
      <c r="F42" s="142"/>
      <c r="G42" s="143"/>
      <c r="H42" s="149"/>
      <c r="I42" s="150"/>
      <c r="J42" s="150"/>
      <c r="K42" s="150"/>
      <c r="L42" s="150"/>
      <c r="M42" s="150"/>
      <c r="N42" s="150"/>
      <c r="O42" s="151"/>
    </row>
    <row r="43" spans="2:15" ht="3.75" customHeight="1">
      <c r="B43" s="10"/>
      <c r="C43" s="75"/>
      <c r="D43" s="119"/>
      <c r="E43" s="122"/>
      <c r="F43" s="144"/>
      <c r="G43" s="145"/>
      <c r="H43" s="152"/>
      <c r="I43" s="153"/>
      <c r="J43" s="153"/>
      <c r="K43" s="153"/>
      <c r="L43" s="153"/>
      <c r="M43" s="153"/>
      <c r="N43" s="153"/>
      <c r="O43" s="154"/>
    </row>
    <row r="44" spans="2:15" ht="3.75" customHeight="1">
      <c r="B44" s="10"/>
      <c r="C44" s="75"/>
      <c r="D44" s="118" t="s">
        <v>108</v>
      </c>
      <c r="E44" s="156" t="s">
        <v>10</v>
      </c>
      <c r="F44" s="125" t="s">
        <v>22</v>
      </c>
      <c r="G44" s="126"/>
      <c r="H44" s="76"/>
      <c r="I44" s="5"/>
      <c r="J44" s="5"/>
      <c r="K44" s="5"/>
      <c r="L44" s="5"/>
      <c r="M44" s="5"/>
      <c r="N44" s="5"/>
      <c r="O44" s="11"/>
    </row>
    <row r="45" spans="2:15" ht="15" customHeight="1">
      <c r="B45" s="10"/>
      <c r="C45" s="6"/>
      <c r="D45" s="118"/>
      <c r="E45" s="156"/>
      <c r="F45" s="125"/>
      <c r="G45" s="126"/>
      <c r="H45" s="76"/>
      <c r="I45" s="160" t="s">
        <v>39</v>
      </c>
      <c r="J45" s="160"/>
      <c r="K45" s="160"/>
      <c r="L45" s="160"/>
      <c r="M45" s="160"/>
      <c r="N45" s="116" t="s">
        <v>106</v>
      </c>
      <c r="O45" s="115">
        <v>100</v>
      </c>
    </row>
    <row r="46" spans="2:15" ht="13.5" customHeight="1">
      <c r="B46" s="10"/>
      <c r="C46" s="5"/>
      <c r="D46" s="118"/>
      <c r="E46" s="156"/>
      <c r="F46" s="125"/>
      <c r="G46" s="126"/>
      <c r="H46" s="76"/>
      <c r="I46" s="116" t="s">
        <v>40</v>
      </c>
      <c r="J46" s="116"/>
      <c r="K46" s="116"/>
      <c r="L46" s="116"/>
      <c r="M46" s="116"/>
      <c r="N46" s="116"/>
      <c r="O46" s="115"/>
    </row>
    <row r="47" spans="2:15" ht="3.75" customHeight="1" thickBot="1">
      <c r="B47" s="14"/>
      <c r="C47" s="15"/>
      <c r="D47" s="155"/>
      <c r="E47" s="157"/>
      <c r="F47" s="158"/>
      <c r="G47" s="159"/>
      <c r="H47" s="85"/>
      <c r="I47" s="15"/>
      <c r="J47" s="15"/>
      <c r="K47" s="15"/>
      <c r="L47" s="15"/>
      <c r="M47" s="15"/>
      <c r="N47" s="15"/>
      <c r="O47" s="16"/>
    </row>
    <row r="48" spans="2:15">
      <c r="C48" s="5"/>
    </row>
  </sheetData>
  <mergeCells count="67">
    <mergeCell ref="F3:G3"/>
    <mergeCell ref="I3:O3"/>
    <mergeCell ref="D4:D7"/>
    <mergeCell ref="E4:E7"/>
    <mergeCell ref="F4:G7"/>
    <mergeCell ref="J5:L5"/>
    <mergeCell ref="M5:M6"/>
    <mergeCell ref="N5:N6"/>
    <mergeCell ref="J6:L6"/>
    <mergeCell ref="O17:O18"/>
    <mergeCell ref="I18:M18"/>
    <mergeCell ref="D8:D11"/>
    <mergeCell ref="E8:E11"/>
    <mergeCell ref="F8:G11"/>
    <mergeCell ref="H8:O11"/>
    <mergeCell ref="D12:D15"/>
    <mergeCell ref="E12:E15"/>
    <mergeCell ref="F12:G15"/>
    <mergeCell ref="H12:O15"/>
    <mergeCell ref="D16:D19"/>
    <mergeCell ref="E16:E19"/>
    <mergeCell ref="F16:G19"/>
    <mergeCell ref="I17:M17"/>
    <mergeCell ref="N17:N18"/>
    <mergeCell ref="N25:N26"/>
    <mergeCell ref="J26:L26"/>
    <mergeCell ref="D20:D23"/>
    <mergeCell ref="E20:E23"/>
    <mergeCell ref="F20:G23"/>
    <mergeCell ref="J21:L21"/>
    <mergeCell ref="M21:M22"/>
    <mergeCell ref="N21:N22"/>
    <mergeCell ref="J22:L22"/>
    <mergeCell ref="D24:D27"/>
    <mergeCell ref="E24:E27"/>
    <mergeCell ref="F24:G27"/>
    <mergeCell ref="J25:L25"/>
    <mergeCell ref="M25:M26"/>
    <mergeCell ref="N33:N34"/>
    <mergeCell ref="J34:L34"/>
    <mergeCell ref="D28:D31"/>
    <mergeCell ref="E28:E31"/>
    <mergeCell ref="F28:G31"/>
    <mergeCell ref="J29:L29"/>
    <mergeCell ref="M29:M30"/>
    <mergeCell ref="N29:N30"/>
    <mergeCell ref="J30:L30"/>
    <mergeCell ref="D32:D35"/>
    <mergeCell ref="E32:E35"/>
    <mergeCell ref="F32:G35"/>
    <mergeCell ref="J33:L33"/>
    <mergeCell ref="M33:M34"/>
    <mergeCell ref="O45:O46"/>
    <mergeCell ref="I46:M46"/>
    <mergeCell ref="D36:D39"/>
    <mergeCell ref="E36:E39"/>
    <mergeCell ref="F36:G39"/>
    <mergeCell ref="H36:O39"/>
    <mergeCell ref="D40:D43"/>
    <mergeCell ref="E40:E43"/>
    <mergeCell ref="F40:G43"/>
    <mergeCell ref="H40:O43"/>
    <mergeCell ref="D44:D47"/>
    <mergeCell ref="E44:E47"/>
    <mergeCell ref="F44:G47"/>
    <mergeCell ref="I45:M45"/>
    <mergeCell ref="N45:N46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"/>
  <sheetViews>
    <sheetView zoomScaleNormal="100" zoomScaleSheetLayoutView="85" workbookViewId="0">
      <selection activeCell="D46" sqref="D46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93" t="s">
        <v>80</v>
      </c>
      <c r="S1" s="195" t="s">
        <v>0</v>
      </c>
      <c r="T1" s="196"/>
      <c r="U1" s="199" t="s">
        <v>81</v>
      </c>
      <c r="V1" s="200"/>
      <c r="W1" s="200"/>
      <c r="X1" s="200"/>
      <c r="Y1" s="201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94"/>
      <c r="S2" s="197"/>
      <c r="T2" s="198"/>
      <c r="U2" s="202"/>
      <c r="V2" s="203"/>
      <c r="W2" s="203"/>
      <c r="X2" s="203"/>
      <c r="Y2" s="204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28"/>
      <c r="D11" s="28"/>
      <c r="E11" s="28"/>
      <c r="F11" s="28"/>
      <c r="G11" s="29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30"/>
      <c r="D15" s="30"/>
      <c r="E15" s="30"/>
      <c r="F15" s="30"/>
      <c r="G15" s="30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27"/>
      <c r="B16" s="28"/>
      <c r="C16" s="28"/>
      <c r="D16" s="28"/>
      <c r="E16" s="28"/>
      <c r="F16" s="28"/>
      <c r="G16" s="29"/>
      <c r="H16" s="30"/>
      <c r="I16" s="30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27"/>
      <c r="B17" s="28"/>
      <c r="C17" s="28"/>
      <c r="D17" s="28"/>
      <c r="E17" s="28"/>
      <c r="F17" s="28"/>
      <c r="G17" s="29"/>
      <c r="H17" s="30"/>
      <c r="I17" s="30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27"/>
      <c r="B18" s="28"/>
      <c r="C18" s="28"/>
      <c r="D18" s="28"/>
      <c r="E18" s="28"/>
      <c r="F18" s="28"/>
      <c r="G18" s="29"/>
      <c r="H18" s="30"/>
      <c r="I18" s="30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27"/>
      <c r="B19" s="28"/>
      <c r="C19" s="28"/>
      <c r="D19" s="28"/>
      <c r="E19" s="28"/>
      <c r="F19" s="28"/>
      <c r="G19" s="29"/>
      <c r="H19" s="30"/>
      <c r="I19" s="30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4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86" t="s">
        <v>43</v>
      </c>
      <c r="D48" s="86" t="s">
        <v>44</v>
      </c>
      <c r="E48" s="86" t="s">
        <v>48</v>
      </c>
      <c r="F48" s="113" t="s">
        <v>115</v>
      </c>
      <c r="G48" s="40" t="s">
        <v>134</v>
      </c>
      <c r="H48" s="156"/>
      <c r="I48" s="156"/>
    </row>
    <row r="49" spans="1:9" ht="15" customHeight="1">
      <c r="A49" s="189" t="s">
        <v>28</v>
      </c>
      <c r="B49" s="190"/>
      <c r="C49" s="50">
        <v>54506</v>
      </c>
      <c r="D49" s="51">
        <v>54206</v>
      </c>
      <c r="E49" s="51">
        <v>52716</v>
      </c>
      <c r="F49" s="51">
        <v>51756</v>
      </c>
      <c r="G49" s="51">
        <v>68058</v>
      </c>
      <c r="H49" s="156" t="s">
        <v>66</v>
      </c>
      <c r="I49" s="156"/>
    </row>
    <row r="50" spans="1:9" ht="15" customHeight="1">
      <c r="A50" s="189" t="s">
        <v>24</v>
      </c>
      <c r="B50" s="190"/>
      <c r="C50" s="50">
        <v>7855</v>
      </c>
      <c r="D50" s="51">
        <v>8123</v>
      </c>
      <c r="E50" s="51">
        <v>8318</v>
      </c>
      <c r="F50" s="51">
        <v>8331</v>
      </c>
      <c r="G50" s="51">
        <v>8336</v>
      </c>
      <c r="H50" s="156" t="s">
        <v>97</v>
      </c>
      <c r="I50" s="156"/>
    </row>
    <row r="51" spans="1:9" ht="15" customHeight="1">
      <c r="A51" s="189" t="s">
        <v>99</v>
      </c>
      <c r="B51" s="190"/>
      <c r="C51" s="50">
        <v>46651</v>
      </c>
      <c r="D51" s="51">
        <v>46083</v>
      </c>
      <c r="E51" s="51">
        <v>44398</v>
      </c>
      <c r="F51" s="51">
        <v>43425</v>
      </c>
      <c r="G51" s="51">
        <v>59722</v>
      </c>
      <c r="H51" s="156" t="s">
        <v>98</v>
      </c>
      <c r="I51" s="156"/>
    </row>
    <row r="52" spans="1:9" ht="15" customHeight="1">
      <c r="A52" s="191" t="s">
        <v>69</v>
      </c>
      <c r="B52" s="192"/>
      <c r="C52" s="50">
        <f>C53+C56</f>
        <v>69381</v>
      </c>
      <c r="D52" s="50">
        <f>D53+D56</f>
        <v>69416</v>
      </c>
      <c r="E52" s="50">
        <f>E53+E56</f>
        <v>67750</v>
      </c>
      <c r="F52" s="50">
        <f>F53+F56</f>
        <v>67142</v>
      </c>
      <c r="G52" s="50">
        <f>G53+G56</f>
        <v>68058</v>
      </c>
      <c r="H52" s="23"/>
      <c r="I52" s="23"/>
    </row>
    <row r="53" spans="1:9" ht="15" customHeight="1">
      <c r="A53" s="164" t="s">
        <v>64</v>
      </c>
      <c r="B53" s="185"/>
      <c r="C53" s="64">
        <v>32194</v>
      </c>
      <c r="D53" s="65">
        <v>31391</v>
      </c>
      <c r="E53" s="65">
        <v>30166</v>
      </c>
      <c r="F53" s="65">
        <v>28678</v>
      </c>
      <c r="G53" s="65">
        <v>28692</v>
      </c>
      <c r="H53" s="156" t="s">
        <v>67</v>
      </c>
      <c r="I53" s="156"/>
    </row>
    <row r="54" spans="1:9" ht="15" customHeight="1">
      <c r="A54" s="164" t="s">
        <v>100</v>
      </c>
      <c r="B54" s="185"/>
      <c r="C54" s="64">
        <v>18125</v>
      </c>
      <c r="D54" s="65">
        <v>18203</v>
      </c>
      <c r="E54" s="65">
        <v>17875</v>
      </c>
      <c r="F54" s="65">
        <v>17285</v>
      </c>
      <c r="G54" s="65">
        <v>18219</v>
      </c>
      <c r="H54" s="156" t="s">
        <v>102</v>
      </c>
      <c r="I54" s="156"/>
    </row>
    <row r="55" spans="1:9" ht="15" customHeight="1">
      <c r="A55" s="164" t="s">
        <v>101</v>
      </c>
      <c r="B55" s="185"/>
      <c r="C55" s="64">
        <v>14069</v>
      </c>
      <c r="D55" s="65">
        <v>13188</v>
      </c>
      <c r="E55" s="65">
        <v>12291</v>
      </c>
      <c r="F55" s="65">
        <v>11393</v>
      </c>
      <c r="G55" s="65">
        <v>10473</v>
      </c>
      <c r="H55" s="156" t="s">
        <v>103</v>
      </c>
      <c r="I55" s="156"/>
    </row>
    <row r="56" spans="1:9" ht="15" customHeight="1" thickBot="1">
      <c r="A56" s="189" t="s">
        <v>65</v>
      </c>
      <c r="B56" s="190"/>
      <c r="C56" s="50">
        <v>37187</v>
      </c>
      <c r="D56" s="51">
        <v>38025</v>
      </c>
      <c r="E56" s="51">
        <v>37584</v>
      </c>
      <c r="F56" s="51">
        <v>38464</v>
      </c>
      <c r="G56" s="51">
        <v>39366</v>
      </c>
      <c r="H56" s="23" t="s">
        <v>68</v>
      </c>
      <c r="I56" s="23"/>
    </row>
    <row r="57" spans="1:9" ht="15" customHeight="1" thickBot="1">
      <c r="A57" s="186" t="s">
        <v>0</v>
      </c>
      <c r="B57" s="187"/>
      <c r="C57" s="58">
        <f>C49/C52*100</f>
        <v>78.560412793127796</v>
      </c>
      <c r="D57" s="58">
        <f>D49/D52*100</f>
        <v>78.088625100841298</v>
      </c>
      <c r="E57" s="58">
        <f>E49/E52*100</f>
        <v>77.809594095940966</v>
      </c>
      <c r="F57" s="60">
        <f>F49/F52*100</f>
        <v>77.084388311340149</v>
      </c>
      <c r="G57" s="60">
        <f>G49/G52*100</f>
        <v>100</v>
      </c>
      <c r="H57" s="188"/>
      <c r="I57" s="156"/>
    </row>
    <row r="58" spans="1:9" ht="15" customHeight="1">
      <c r="A58" s="116"/>
      <c r="B58" s="116"/>
      <c r="C58" s="55"/>
      <c r="D58" s="55"/>
      <c r="E58" s="56"/>
      <c r="F58" s="55"/>
      <c r="G58" s="55"/>
    </row>
    <row r="59" spans="1:9" ht="15" customHeight="1">
      <c r="C59" s="47"/>
      <c r="D59" s="47"/>
      <c r="E59" s="48"/>
      <c r="F59" s="47"/>
      <c r="G59" s="47"/>
    </row>
  </sheetData>
  <mergeCells count="21">
    <mergeCell ref="A52:B52"/>
    <mergeCell ref="R1:R2"/>
    <mergeCell ref="S1:T2"/>
    <mergeCell ref="U1:Y2"/>
    <mergeCell ref="H48:I48"/>
    <mergeCell ref="A49:B49"/>
    <mergeCell ref="H49:I49"/>
    <mergeCell ref="H50:I50"/>
    <mergeCell ref="H51:I51"/>
    <mergeCell ref="A50:B50"/>
    <mergeCell ref="A51:B51"/>
    <mergeCell ref="A53:B53"/>
    <mergeCell ref="H53:I53"/>
    <mergeCell ref="A57:B57"/>
    <mergeCell ref="H57:I57"/>
    <mergeCell ref="A58:B58"/>
    <mergeCell ref="A56:B56"/>
    <mergeCell ref="A54:B54"/>
    <mergeCell ref="A55:B55"/>
    <mergeCell ref="H54:I54"/>
    <mergeCell ref="H55:I55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Y62"/>
  <sheetViews>
    <sheetView zoomScaleNormal="100" zoomScaleSheetLayoutView="85" workbookViewId="0">
      <selection activeCell="M52" sqref="M52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93" t="s">
        <v>70</v>
      </c>
      <c r="S1" s="195" t="s">
        <v>3</v>
      </c>
      <c r="T1" s="205"/>
      <c r="U1" s="196"/>
      <c r="V1" s="199" t="s">
        <v>15</v>
      </c>
      <c r="W1" s="200"/>
      <c r="X1" s="200"/>
      <c r="Y1" s="201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94"/>
      <c r="S2" s="197"/>
      <c r="T2" s="206"/>
      <c r="U2" s="198"/>
      <c r="V2" s="202"/>
      <c r="W2" s="203"/>
      <c r="X2" s="203"/>
      <c r="Y2" s="204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4"/>
      <c r="B16" s="45"/>
      <c r="C16" s="45"/>
      <c r="D16" s="45"/>
      <c r="E16" s="45"/>
      <c r="F16" s="45"/>
      <c r="G16" s="46"/>
      <c r="H16" s="43"/>
      <c r="I16" s="44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4"/>
      <c r="B17" s="45"/>
      <c r="C17" s="45"/>
      <c r="D17" s="45"/>
      <c r="E17" s="45"/>
      <c r="F17" s="45"/>
      <c r="G17" s="46"/>
      <c r="H17" s="43"/>
      <c r="I17" s="43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4"/>
      <c r="B18" s="45"/>
      <c r="C18" s="45"/>
      <c r="D18" s="45"/>
      <c r="E18" s="45"/>
      <c r="F18" s="45"/>
      <c r="G18" s="46"/>
      <c r="H18" s="43"/>
      <c r="I18" s="43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4"/>
      <c r="B19" s="45"/>
      <c r="C19" s="45"/>
      <c r="D19" s="45"/>
      <c r="E19" s="45"/>
      <c r="F19" s="45"/>
      <c r="G19" s="46"/>
      <c r="H19" s="43"/>
      <c r="I19" s="43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3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 thickBot="1">
      <c r="C48" s="111" t="s">
        <v>43</v>
      </c>
      <c r="D48" s="111" t="s">
        <v>44</v>
      </c>
      <c r="E48" s="111" t="s">
        <v>48</v>
      </c>
      <c r="F48" s="111" t="s">
        <v>115</v>
      </c>
      <c r="G48" s="25" t="s">
        <v>135</v>
      </c>
      <c r="H48" s="156"/>
      <c r="I48" s="156"/>
    </row>
    <row r="49" spans="1:9" ht="15" customHeight="1" thickBot="1">
      <c r="A49" s="207" t="s">
        <v>79</v>
      </c>
      <c r="B49" s="208"/>
      <c r="C49" s="57">
        <f t="shared" ref="C49:E49" si="0">C50-C51</f>
        <v>219014</v>
      </c>
      <c r="D49" s="57">
        <f t="shared" si="0"/>
        <v>207419</v>
      </c>
      <c r="E49" s="57">
        <f t="shared" si="0"/>
        <v>195544</v>
      </c>
      <c r="F49" s="68">
        <f>F50-F51</f>
        <v>170159</v>
      </c>
      <c r="G49" s="68">
        <f>G50-G51</f>
        <v>0</v>
      </c>
      <c r="H49" s="23"/>
      <c r="I49" s="23"/>
    </row>
    <row r="50" spans="1:9" ht="15" customHeight="1">
      <c r="A50" s="189" t="s">
        <v>71</v>
      </c>
      <c r="B50" s="190"/>
      <c r="C50" s="64">
        <v>564469</v>
      </c>
      <c r="D50" s="64">
        <v>526444</v>
      </c>
      <c r="E50" s="65">
        <v>488860</v>
      </c>
      <c r="F50" s="65">
        <v>450396</v>
      </c>
      <c r="G50" s="65">
        <v>411030</v>
      </c>
      <c r="H50" s="156" t="s">
        <v>73</v>
      </c>
      <c r="I50" s="156"/>
    </row>
    <row r="51" spans="1:9" ht="15" customHeight="1">
      <c r="A51" s="189" t="s">
        <v>72</v>
      </c>
      <c r="B51" s="190"/>
      <c r="C51" s="51">
        <f t="shared" ref="C51:D51" si="1">C50-C61</f>
        <v>345455</v>
      </c>
      <c r="D51" s="51">
        <f t="shared" si="1"/>
        <v>319025</v>
      </c>
      <c r="E51" s="51">
        <f>E50-E61</f>
        <v>293316</v>
      </c>
      <c r="F51" s="114">
        <f>F50-F61</f>
        <v>280237</v>
      </c>
      <c r="G51" s="114">
        <v>411030</v>
      </c>
      <c r="H51" s="209" t="s">
        <v>78</v>
      </c>
      <c r="I51" s="209"/>
    </row>
    <row r="52" spans="1:9" ht="15" customHeight="1">
      <c r="A52" s="207" t="s">
        <v>89</v>
      </c>
      <c r="B52" s="210"/>
      <c r="C52" s="51">
        <f t="shared" ref="C52:D52" si="2">C53-C54-C55</f>
        <v>7855</v>
      </c>
      <c r="D52" s="51">
        <f t="shared" si="2"/>
        <v>8123</v>
      </c>
      <c r="E52" s="51">
        <f>E53-E54-E55</f>
        <v>8318</v>
      </c>
      <c r="F52" s="51">
        <f>F53-F54-F55</f>
        <v>8331</v>
      </c>
      <c r="G52" s="51">
        <f>G53-G54-G55</f>
        <v>8336</v>
      </c>
      <c r="H52" s="156"/>
      <c r="I52" s="156"/>
    </row>
    <row r="53" spans="1:9" ht="15" customHeight="1">
      <c r="A53" s="190" t="s">
        <v>24</v>
      </c>
      <c r="B53" s="192"/>
      <c r="C53" s="50">
        <v>7855</v>
      </c>
      <c r="D53" s="50">
        <v>8123</v>
      </c>
      <c r="E53" s="51">
        <v>8318</v>
      </c>
      <c r="F53" s="51">
        <v>8331</v>
      </c>
      <c r="G53" s="51">
        <v>8336</v>
      </c>
      <c r="H53" s="23" t="s">
        <v>62</v>
      </c>
      <c r="I53" s="23"/>
    </row>
    <row r="54" spans="1:9" ht="15" customHeight="1">
      <c r="A54" s="190" t="s">
        <v>74</v>
      </c>
      <c r="B54" s="192"/>
      <c r="C54" s="50">
        <v>0</v>
      </c>
      <c r="D54" s="50">
        <v>0</v>
      </c>
      <c r="E54" s="51">
        <v>0</v>
      </c>
      <c r="F54" s="51">
        <v>0</v>
      </c>
      <c r="G54" s="51">
        <v>0</v>
      </c>
      <c r="H54" s="23" t="s">
        <v>77</v>
      </c>
      <c r="I54" s="23"/>
    </row>
    <row r="55" spans="1:9" ht="15" customHeight="1" thickBot="1">
      <c r="A55" s="211" t="s">
        <v>75</v>
      </c>
      <c r="B55" s="212"/>
      <c r="C55" s="62">
        <v>0</v>
      </c>
      <c r="D55" s="61">
        <v>0</v>
      </c>
      <c r="E55" s="63">
        <v>0</v>
      </c>
      <c r="F55" s="87">
        <v>0</v>
      </c>
      <c r="G55" s="87">
        <v>0</v>
      </c>
      <c r="H55" s="23" t="s">
        <v>76</v>
      </c>
      <c r="I55" s="23"/>
    </row>
    <row r="56" spans="1:9" ht="15" customHeight="1" thickBot="1">
      <c r="A56" s="186" t="s">
        <v>95</v>
      </c>
      <c r="B56" s="187"/>
      <c r="C56" s="58">
        <f>C49/C52*100</f>
        <v>2788.2113303628262</v>
      </c>
      <c r="D56" s="59">
        <f>D49/D52*100</f>
        <v>2553.4777791456358</v>
      </c>
      <c r="E56" s="58">
        <f>E49/E52*100</f>
        <v>2350.8535705698487</v>
      </c>
      <c r="F56" s="60">
        <f>F49/F52*100</f>
        <v>2042.4798943704236</v>
      </c>
      <c r="G56" s="60">
        <f>G49/G52*100</f>
        <v>0</v>
      </c>
      <c r="H56" s="188"/>
      <c r="I56" s="156"/>
    </row>
    <row r="57" spans="1:9" ht="15" customHeight="1">
      <c r="A57" s="116" t="s">
        <v>93</v>
      </c>
      <c r="B57" s="116"/>
      <c r="C57" s="55">
        <v>1126.77</v>
      </c>
      <c r="D57" s="56">
        <v>1044.8</v>
      </c>
      <c r="E57" s="55">
        <v>1081.8</v>
      </c>
      <c r="F57" s="89">
        <v>974.93</v>
      </c>
      <c r="G57" s="89">
        <v>855.8</v>
      </c>
      <c r="H57" s="90" t="s">
        <v>118</v>
      </c>
    </row>
    <row r="58" spans="1:9" ht="15" customHeight="1">
      <c r="C58" s="47"/>
      <c r="D58" s="48"/>
      <c r="E58" s="47"/>
      <c r="F58" s="47"/>
      <c r="G58" s="47"/>
    </row>
    <row r="59" spans="1:9" ht="15" customHeight="1">
      <c r="C59" s="5">
        <v>2788.21</v>
      </c>
      <c r="D59" s="112">
        <v>2553.48</v>
      </c>
      <c r="E59" s="5">
        <v>2350.85</v>
      </c>
      <c r="F59" s="88">
        <v>2042.48</v>
      </c>
      <c r="G59" s="88">
        <f>G56</f>
        <v>0</v>
      </c>
    </row>
    <row r="60" spans="1:9" ht="15" customHeight="1" thickBot="1">
      <c r="D60" s="110"/>
      <c r="E60" s="5"/>
    </row>
    <row r="61" spans="1:9" ht="15" customHeight="1" thickBot="1">
      <c r="C61" s="66">
        <f t="shared" ref="C61:D61" si="3">ROUND(C59*C52/100,0)</f>
        <v>219014</v>
      </c>
      <c r="D61" s="66">
        <f t="shared" si="3"/>
        <v>207419</v>
      </c>
      <c r="E61" s="66">
        <f>ROUND(E59*E52/100,0)</f>
        <v>195544</v>
      </c>
      <c r="F61" s="67">
        <f>ROUND(F59*F52/100,0)</f>
        <v>170159</v>
      </c>
      <c r="G61" s="67">
        <f>ROUND(G59*G52/100,0)</f>
        <v>0</v>
      </c>
    </row>
    <row r="62" spans="1:9" ht="15" customHeight="1">
      <c r="C62" s="49">
        <f t="shared" ref="C62:D62" si="4">C51/C50</f>
        <v>0.61199995039585875</v>
      </c>
      <c r="D62" s="49">
        <f t="shared" si="4"/>
        <v>0.60599987842961456</v>
      </c>
      <c r="E62" s="49">
        <f>E51/E50</f>
        <v>0.6</v>
      </c>
      <c r="F62" s="49">
        <f t="shared" ref="F62" si="5">F51/F50</f>
        <v>0.62220135169939339</v>
      </c>
      <c r="G62" s="49">
        <f t="shared" ref="G62" si="6">G51/G50</f>
        <v>1</v>
      </c>
    </row>
  </sheetData>
  <mergeCells count="17">
    <mergeCell ref="A56:B56"/>
    <mergeCell ref="H56:I56"/>
    <mergeCell ref="A57:B57"/>
    <mergeCell ref="A54:B54"/>
    <mergeCell ref="A55:B55"/>
    <mergeCell ref="S1:U2"/>
    <mergeCell ref="V1:Y2"/>
    <mergeCell ref="A51:B51"/>
    <mergeCell ref="A49:B49"/>
    <mergeCell ref="A53:B53"/>
    <mergeCell ref="R1:R2"/>
    <mergeCell ref="H48:I48"/>
    <mergeCell ref="A50:B50"/>
    <mergeCell ref="H50:I50"/>
    <mergeCell ref="H51:I51"/>
    <mergeCell ref="A52:B52"/>
    <mergeCell ref="H52:I5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Normal="100" zoomScaleSheetLayoutView="85" workbookViewId="0">
      <selection activeCell="O44" sqref="O44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93" t="s">
        <v>60</v>
      </c>
      <c r="S1" s="195" t="s">
        <v>4</v>
      </c>
      <c r="T1" s="196"/>
      <c r="U1" s="199" t="s">
        <v>61</v>
      </c>
      <c r="V1" s="200"/>
      <c r="W1" s="200"/>
      <c r="X1" s="200"/>
      <c r="Y1" s="201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94"/>
      <c r="S2" s="197"/>
      <c r="T2" s="198"/>
      <c r="U2" s="202"/>
      <c r="V2" s="203"/>
      <c r="W2" s="203"/>
      <c r="X2" s="203"/>
      <c r="Y2" s="204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4"/>
      <c r="B16" s="45"/>
      <c r="C16" s="45"/>
      <c r="D16" s="45"/>
      <c r="E16" s="45"/>
      <c r="F16" s="45"/>
      <c r="G16" s="46"/>
      <c r="H16" s="43"/>
      <c r="I16" s="44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4"/>
      <c r="B17" s="45"/>
      <c r="C17" s="45"/>
      <c r="D17" s="45"/>
      <c r="E17" s="45"/>
      <c r="F17" s="45"/>
      <c r="G17" s="46"/>
      <c r="H17" s="43"/>
      <c r="I17" s="43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4"/>
      <c r="B18" s="45"/>
      <c r="C18" s="45"/>
      <c r="D18" s="45"/>
      <c r="E18" s="45"/>
      <c r="F18" s="45"/>
      <c r="G18" s="46"/>
      <c r="H18" s="43"/>
      <c r="I18" s="43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4"/>
      <c r="B19" s="45"/>
      <c r="C19" s="45"/>
      <c r="D19" s="45"/>
      <c r="E19" s="45"/>
      <c r="F19" s="45"/>
      <c r="G19" s="46"/>
      <c r="H19" s="43"/>
      <c r="I19" s="43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3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3"/>
      <c r="H28" s="34"/>
      <c r="I28" s="34"/>
      <c r="J28" s="34"/>
      <c r="K28" s="34"/>
      <c r="L28" s="34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3"/>
      <c r="H29" s="34"/>
      <c r="I29" s="34"/>
      <c r="J29" s="34"/>
      <c r="K29" s="34"/>
      <c r="L29" s="34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2"/>
      <c r="C30" s="32"/>
      <c r="D30" s="32"/>
      <c r="E30" s="32"/>
      <c r="F30" s="32"/>
      <c r="G30" s="33"/>
      <c r="H30" s="34"/>
      <c r="I30" s="34"/>
      <c r="J30" s="34"/>
      <c r="K30" s="34"/>
      <c r="L30" s="34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2"/>
      <c r="C31" s="32"/>
      <c r="D31" s="32"/>
      <c r="E31" s="32"/>
      <c r="F31" s="32"/>
      <c r="G31" s="33"/>
      <c r="H31" s="34"/>
      <c r="I31" s="34"/>
      <c r="J31" s="34"/>
      <c r="K31" s="34"/>
      <c r="L31" s="34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13" t="s">
        <v>43</v>
      </c>
      <c r="D48" s="113" t="s">
        <v>44</v>
      </c>
      <c r="E48" s="113" t="s">
        <v>48</v>
      </c>
      <c r="F48" s="113" t="s">
        <v>115</v>
      </c>
      <c r="G48" s="40" t="s">
        <v>134</v>
      </c>
      <c r="H48" s="156"/>
      <c r="I48" s="156"/>
    </row>
    <row r="49" spans="1:9" ht="15" customHeight="1">
      <c r="A49" s="189" t="s">
        <v>32</v>
      </c>
      <c r="B49" s="190"/>
      <c r="C49" s="50">
        <v>7855</v>
      </c>
      <c r="D49" s="50">
        <v>8123</v>
      </c>
      <c r="E49" s="51">
        <v>8318</v>
      </c>
      <c r="F49" s="51">
        <v>8331</v>
      </c>
      <c r="G49" s="51">
        <v>8336</v>
      </c>
      <c r="H49" s="156" t="s">
        <v>63</v>
      </c>
      <c r="I49" s="156"/>
    </row>
    <row r="50" spans="1:9" ht="15" customHeight="1">
      <c r="A50" s="189" t="s">
        <v>57</v>
      </c>
      <c r="B50" s="190"/>
      <c r="C50" s="50">
        <v>33000</v>
      </c>
      <c r="D50" s="50">
        <v>33413</v>
      </c>
      <c r="E50" s="51">
        <v>32909</v>
      </c>
      <c r="F50" s="51">
        <v>32671</v>
      </c>
      <c r="G50" s="51">
        <v>18219</v>
      </c>
      <c r="H50" s="156" t="s">
        <v>117</v>
      </c>
      <c r="I50" s="156"/>
    </row>
    <row r="51" spans="1:9" ht="15" customHeight="1">
      <c r="A51" s="189" t="s">
        <v>82</v>
      </c>
      <c r="B51" s="190"/>
      <c r="C51" s="50">
        <v>18125</v>
      </c>
      <c r="D51" s="50">
        <v>18203</v>
      </c>
      <c r="E51" s="51">
        <v>17875</v>
      </c>
      <c r="F51" s="51">
        <v>17285</v>
      </c>
      <c r="G51" s="51">
        <v>18219</v>
      </c>
      <c r="H51" s="42" t="s">
        <v>84</v>
      </c>
      <c r="I51" s="42"/>
    </row>
    <row r="52" spans="1:9" ht="15" customHeight="1">
      <c r="A52" s="213" t="s">
        <v>83</v>
      </c>
      <c r="B52" s="213"/>
      <c r="C52" s="69">
        <v>37187</v>
      </c>
      <c r="D52" s="69">
        <v>38025</v>
      </c>
      <c r="E52" s="70">
        <v>37584</v>
      </c>
      <c r="F52" s="70">
        <v>38464</v>
      </c>
      <c r="G52" s="70">
        <v>39366</v>
      </c>
      <c r="H52" s="42" t="s">
        <v>68</v>
      </c>
      <c r="I52" s="42"/>
    </row>
    <row r="53" spans="1:9" ht="15" customHeight="1" thickBot="1">
      <c r="A53" s="164" t="s">
        <v>87</v>
      </c>
      <c r="B53" s="185"/>
      <c r="C53" s="65">
        <f t="shared" ref="C53:E53" si="0">C52*0.4</f>
        <v>14874.800000000001</v>
      </c>
      <c r="D53" s="65">
        <f t="shared" si="0"/>
        <v>15210</v>
      </c>
      <c r="E53" s="65">
        <f t="shared" si="0"/>
        <v>15033.6</v>
      </c>
      <c r="F53" s="65">
        <f>F52*0.4</f>
        <v>15385.6</v>
      </c>
      <c r="G53" s="65">
        <v>0</v>
      </c>
      <c r="H53" s="42" t="s">
        <v>86</v>
      </c>
      <c r="I53" s="42"/>
    </row>
    <row r="54" spans="1:9" ht="15" customHeight="1" thickBot="1">
      <c r="A54" s="186" t="s">
        <v>4</v>
      </c>
      <c r="B54" s="187"/>
      <c r="C54" s="58">
        <f>C49/C50*100</f>
        <v>23.803030303030305</v>
      </c>
      <c r="D54" s="59">
        <f>D49/D50*100</f>
        <v>24.310896956274505</v>
      </c>
      <c r="E54" s="58">
        <f>E49/E50*100</f>
        <v>25.275760430277433</v>
      </c>
      <c r="F54" s="60">
        <f>F49/F50*100</f>
        <v>25.499678614061398</v>
      </c>
      <c r="G54" s="60">
        <f>G49/G50*100</f>
        <v>45.754432186179258</v>
      </c>
      <c r="H54" s="188"/>
      <c r="I54" s="156"/>
    </row>
    <row r="55" spans="1:9" ht="15" customHeight="1">
      <c r="A55" s="116" t="s">
        <v>93</v>
      </c>
      <c r="B55" s="116"/>
      <c r="C55" s="55">
        <v>50.9</v>
      </c>
      <c r="D55" s="56">
        <v>50.82</v>
      </c>
      <c r="E55" s="55">
        <v>52.19</v>
      </c>
      <c r="F55" s="55">
        <v>55.32</v>
      </c>
      <c r="G55" s="55">
        <v>59.8</v>
      </c>
    </row>
    <row r="56" spans="1:9" ht="15" customHeight="1">
      <c r="C56" s="47"/>
      <c r="D56" s="47"/>
      <c r="E56" s="48"/>
      <c r="F56" s="47"/>
      <c r="G56" s="47"/>
    </row>
  </sheetData>
  <mergeCells count="14">
    <mergeCell ref="R1:R2"/>
    <mergeCell ref="S1:T2"/>
    <mergeCell ref="U1:Y2"/>
    <mergeCell ref="H48:I48"/>
    <mergeCell ref="A49:B49"/>
    <mergeCell ref="H49:I49"/>
    <mergeCell ref="A50:B50"/>
    <mergeCell ref="H50:I50"/>
    <mergeCell ref="A54:B54"/>
    <mergeCell ref="H54:I54"/>
    <mergeCell ref="A55:B55"/>
    <mergeCell ref="A51:B51"/>
    <mergeCell ref="A52:B52"/>
    <mergeCell ref="A53:B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6"/>
  <sheetViews>
    <sheetView zoomScaleNormal="100" zoomScaleSheetLayoutView="85" workbookViewId="0">
      <selection activeCell="K46" sqref="K46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93" t="s">
        <v>55</v>
      </c>
      <c r="S1" s="195" t="s">
        <v>5</v>
      </c>
      <c r="T1" s="196"/>
      <c r="U1" s="199" t="s">
        <v>56</v>
      </c>
      <c r="V1" s="200"/>
      <c r="W1" s="200"/>
      <c r="X1" s="200"/>
      <c r="Y1" s="201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94"/>
      <c r="S2" s="197"/>
      <c r="T2" s="198"/>
      <c r="U2" s="202"/>
      <c r="V2" s="203"/>
      <c r="W2" s="203"/>
      <c r="X2" s="203"/>
      <c r="Y2" s="204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27"/>
      <c r="B16" s="28"/>
      <c r="C16" s="28"/>
      <c r="D16" s="28"/>
      <c r="E16" s="28"/>
      <c r="F16" s="28"/>
      <c r="G16" s="29"/>
      <c r="H16" s="30"/>
      <c r="I16" s="30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27"/>
      <c r="B17" s="28"/>
      <c r="C17" s="28"/>
      <c r="D17" s="28"/>
      <c r="E17" s="28"/>
      <c r="F17" s="28"/>
      <c r="G17" s="29"/>
      <c r="H17" s="30"/>
      <c r="I17" s="30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27"/>
      <c r="B18" s="28"/>
      <c r="C18" s="28"/>
      <c r="D18" s="28"/>
      <c r="E18" s="28"/>
      <c r="F18" s="28"/>
      <c r="G18" s="29"/>
      <c r="H18" s="30"/>
      <c r="I18" s="30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27"/>
      <c r="B19" s="28"/>
      <c r="C19" s="28"/>
      <c r="D19" s="28"/>
      <c r="E19" s="28"/>
      <c r="F19" s="28"/>
      <c r="G19" s="29"/>
      <c r="H19" s="30"/>
      <c r="I19" s="30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4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2"/>
      <c r="C31" s="32"/>
      <c r="D31" s="32"/>
      <c r="E31" s="32"/>
      <c r="F31" s="32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13" t="s">
        <v>43</v>
      </c>
      <c r="D48" s="113" t="s">
        <v>44</v>
      </c>
      <c r="E48" s="113" t="s">
        <v>48</v>
      </c>
      <c r="F48" s="113" t="s">
        <v>115</v>
      </c>
      <c r="G48" s="40" t="s">
        <v>134</v>
      </c>
      <c r="H48" s="156"/>
      <c r="I48" s="156"/>
    </row>
    <row r="49" spans="1:9" ht="15" customHeight="1">
      <c r="A49" s="189" t="s">
        <v>57</v>
      </c>
      <c r="B49" s="190"/>
      <c r="C49" s="51">
        <f>C50+C52</f>
        <v>32999.800000000003</v>
      </c>
      <c r="D49" s="51">
        <f>D50+D52</f>
        <v>33413</v>
      </c>
      <c r="E49" s="51">
        <f>E50+E52</f>
        <v>32908.6</v>
      </c>
      <c r="F49" s="51">
        <f>F50+F52</f>
        <v>32670.6</v>
      </c>
      <c r="G49" s="51">
        <v>18219</v>
      </c>
      <c r="H49" s="156" t="s">
        <v>96</v>
      </c>
      <c r="I49" s="156"/>
    </row>
    <row r="50" spans="1:9" ht="15" customHeight="1">
      <c r="A50" s="189" t="s">
        <v>82</v>
      </c>
      <c r="B50" s="190"/>
      <c r="C50" s="50">
        <v>18125</v>
      </c>
      <c r="D50" s="50">
        <v>18203</v>
      </c>
      <c r="E50" s="51">
        <v>17875</v>
      </c>
      <c r="F50" s="51">
        <v>17285</v>
      </c>
      <c r="G50" s="51">
        <v>18219</v>
      </c>
      <c r="H50" s="23" t="s">
        <v>84</v>
      </c>
      <c r="I50" s="23"/>
    </row>
    <row r="51" spans="1:9" ht="15" customHeight="1">
      <c r="A51" s="213" t="s">
        <v>83</v>
      </c>
      <c r="B51" s="213"/>
      <c r="C51" s="69">
        <v>37187</v>
      </c>
      <c r="D51" s="69">
        <v>38025</v>
      </c>
      <c r="E51" s="70">
        <v>37584</v>
      </c>
      <c r="F51" s="70">
        <v>38464</v>
      </c>
      <c r="G51" s="70">
        <v>39366</v>
      </c>
      <c r="H51" s="23" t="s">
        <v>85</v>
      </c>
      <c r="I51" s="23"/>
    </row>
    <row r="52" spans="1:9" ht="15" customHeight="1">
      <c r="A52" s="164" t="s">
        <v>87</v>
      </c>
      <c r="B52" s="185"/>
      <c r="C52" s="65">
        <f t="shared" ref="C52:E52" si="0">C51*0.4</f>
        <v>14874.800000000001</v>
      </c>
      <c r="D52" s="65">
        <f t="shared" si="0"/>
        <v>15210</v>
      </c>
      <c r="E52" s="65">
        <f t="shared" si="0"/>
        <v>15033.6</v>
      </c>
      <c r="F52" s="65">
        <f>F51*0.4</f>
        <v>15385.6</v>
      </c>
      <c r="G52" s="65">
        <v>0</v>
      </c>
      <c r="H52" s="23" t="s">
        <v>86</v>
      </c>
      <c r="I52" s="23"/>
    </row>
    <row r="53" spans="1:9" ht="15" customHeight="1" thickBot="1">
      <c r="A53" s="189" t="s">
        <v>34</v>
      </c>
      <c r="B53" s="190"/>
      <c r="C53" s="50">
        <v>48437</v>
      </c>
      <c r="D53" s="50">
        <v>47554</v>
      </c>
      <c r="E53" s="51">
        <v>48106</v>
      </c>
      <c r="F53" s="51">
        <v>47601</v>
      </c>
      <c r="G53" s="51">
        <v>44555</v>
      </c>
      <c r="H53" s="156" t="s">
        <v>58</v>
      </c>
      <c r="I53" s="156"/>
    </row>
    <row r="54" spans="1:9" ht="15" customHeight="1" thickBot="1">
      <c r="A54" s="186" t="s">
        <v>5</v>
      </c>
      <c r="B54" s="187"/>
      <c r="C54" s="52">
        <f>C49/C53*1000</f>
        <v>681.2932262526582</v>
      </c>
      <c r="D54" s="53">
        <f>D49/D53*1000+0.01</f>
        <v>702.64279639988217</v>
      </c>
      <c r="E54" s="52">
        <f>E49/E53*1000</f>
        <v>684.08514530412003</v>
      </c>
      <c r="F54" s="54">
        <f>F49/F53*1000</f>
        <v>686.34272389235514</v>
      </c>
      <c r="G54" s="54">
        <f>G49/G53*1000</f>
        <v>408.9103355403434</v>
      </c>
      <c r="H54" s="188"/>
      <c r="I54" s="156"/>
    </row>
    <row r="55" spans="1:9" ht="15" customHeight="1">
      <c r="A55" s="116" t="s">
        <v>93</v>
      </c>
      <c r="B55" s="116"/>
      <c r="C55" s="56">
        <v>293.27</v>
      </c>
      <c r="D55" s="56">
        <v>300.52</v>
      </c>
      <c r="E55" s="56">
        <v>296.14</v>
      </c>
      <c r="F55" s="56">
        <v>283.17</v>
      </c>
      <c r="G55" s="56">
        <v>263.76</v>
      </c>
    </row>
    <row r="56" spans="1:9" ht="15" customHeight="1">
      <c r="C56" s="47"/>
      <c r="D56" s="47"/>
      <c r="E56" s="48"/>
      <c r="F56" s="47"/>
      <c r="G56" s="47"/>
    </row>
  </sheetData>
  <mergeCells count="14">
    <mergeCell ref="R1:R2"/>
    <mergeCell ref="S1:T2"/>
    <mergeCell ref="A53:B53"/>
    <mergeCell ref="U1:Y2"/>
    <mergeCell ref="H48:I48"/>
    <mergeCell ref="A49:B49"/>
    <mergeCell ref="H49:I49"/>
    <mergeCell ref="A50:B50"/>
    <mergeCell ref="H53:I53"/>
    <mergeCell ref="A54:B54"/>
    <mergeCell ref="H54:I54"/>
    <mergeCell ref="A55:B55"/>
    <mergeCell ref="A51:B51"/>
    <mergeCell ref="A52:B5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53"/>
  <sheetViews>
    <sheetView zoomScaleNormal="100" zoomScaleSheetLayoutView="85" workbookViewId="0">
      <selection activeCell="G53" sqref="G53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93" t="s">
        <v>45</v>
      </c>
      <c r="S1" s="195" t="s">
        <v>6</v>
      </c>
      <c r="T1" s="196"/>
      <c r="U1" s="199" t="s">
        <v>51</v>
      </c>
      <c r="V1" s="200"/>
      <c r="W1" s="200"/>
      <c r="X1" s="200"/>
      <c r="Y1" s="201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94"/>
      <c r="S2" s="197"/>
      <c r="T2" s="198"/>
      <c r="U2" s="202"/>
      <c r="V2" s="203"/>
      <c r="W2" s="203"/>
      <c r="X2" s="203"/>
      <c r="Y2" s="204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4"/>
      <c r="B16" s="45"/>
      <c r="C16" s="45"/>
      <c r="D16" s="45"/>
      <c r="E16" s="45"/>
      <c r="F16" s="45"/>
      <c r="G16" s="46"/>
      <c r="H16" s="43"/>
      <c r="I16" s="44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4"/>
      <c r="B17" s="45"/>
      <c r="C17" s="45"/>
      <c r="D17" s="45"/>
      <c r="E17" s="45"/>
      <c r="F17" s="45"/>
      <c r="G17" s="46"/>
      <c r="H17" s="43"/>
      <c r="I17" s="43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4"/>
      <c r="B18" s="45"/>
      <c r="C18" s="45"/>
      <c r="D18" s="45"/>
      <c r="E18" s="45"/>
      <c r="F18" s="45"/>
      <c r="G18" s="46"/>
      <c r="H18" s="43"/>
      <c r="I18" s="43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4"/>
      <c r="B19" s="45"/>
      <c r="C19" s="45"/>
      <c r="D19" s="45"/>
      <c r="E19" s="45"/>
      <c r="F19" s="45"/>
      <c r="G19" s="46"/>
      <c r="H19" s="43"/>
      <c r="I19" s="43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3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2"/>
      <c r="C31" s="32"/>
      <c r="D31" s="32"/>
      <c r="E31" s="32"/>
      <c r="F31" s="32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13" t="s">
        <v>43</v>
      </c>
      <c r="D48" s="113" t="s">
        <v>44</v>
      </c>
      <c r="E48" s="113" t="s">
        <v>48</v>
      </c>
      <c r="F48" s="113" t="s">
        <v>115</v>
      </c>
      <c r="G48" s="40" t="s">
        <v>134</v>
      </c>
      <c r="H48" s="156"/>
      <c r="I48" s="156"/>
    </row>
    <row r="49" spans="1:9" ht="15" customHeight="1">
      <c r="A49" s="189" t="s">
        <v>54</v>
      </c>
      <c r="B49" s="190"/>
      <c r="C49" s="41">
        <v>134</v>
      </c>
      <c r="D49" s="41">
        <v>130</v>
      </c>
      <c r="E49" s="39">
        <v>132</v>
      </c>
      <c r="F49" s="39">
        <v>130</v>
      </c>
      <c r="G49" s="39">
        <v>122</v>
      </c>
      <c r="H49" s="156" t="s">
        <v>52</v>
      </c>
      <c r="I49" s="156"/>
    </row>
    <row r="50" spans="1:9" ht="15" customHeight="1" thickBot="1">
      <c r="A50" s="189" t="s">
        <v>46</v>
      </c>
      <c r="B50" s="190"/>
      <c r="C50" s="41">
        <v>239</v>
      </c>
      <c r="D50" s="41">
        <v>239</v>
      </c>
      <c r="E50" s="39">
        <v>239</v>
      </c>
      <c r="F50" s="39">
        <v>239</v>
      </c>
      <c r="G50" s="39">
        <v>239</v>
      </c>
      <c r="H50" s="156" t="s">
        <v>53</v>
      </c>
      <c r="I50" s="156"/>
    </row>
    <row r="51" spans="1:9" ht="15" customHeight="1" thickBot="1">
      <c r="A51" s="186" t="s">
        <v>6</v>
      </c>
      <c r="B51" s="187"/>
      <c r="C51" s="58">
        <f>C49/C50*100</f>
        <v>56.06694560669456</v>
      </c>
      <c r="D51" s="59">
        <f>D49/D50*100</f>
        <v>54.39330543933054</v>
      </c>
      <c r="E51" s="58">
        <f>E49/E50*100</f>
        <v>55.230125523012553</v>
      </c>
      <c r="F51" s="60">
        <f>F49/F50*100</f>
        <v>54.39330543933054</v>
      </c>
      <c r="G51" s="60">
        <f>G49/G50*100</f>
        <v>51.046025104602514</v>
      </c>
      <c r="H51" s="188"/>
      <c r="I51" s="156"/>
    </row>
    <row r="52" spans="1:9" ht="15" customHeight="1">
      <c r="A52" s="116" t="s">
        <v>93</v>
      </c>
      <c r="B52" s="116"/>
      <c r="C52" s="55">
        <v>53.78</v>
      </c>
      <c r="D52" s="56">
        <v>53.24</v>
      </c>
      <c r="E52" s="55">
        <v>52.31</v>
      </c>
      <c r="F52" s="55">
        <v>60.65</v>
      </c>
      <c r="G52" s="55">
        <v>51.75</v>
      </c>
    </row>
    <row r="53" spans="1:9" ht="15" customHeight="1">
      <c r="C53" s="47"/>
      <c r="D53" s="47"/>
      <c r="E53" s="48"/>
      <c r="F53" s="47"/>
      <c r="G53" s="47"/>
    </row>
  </sheetData>
  <mergeCells count="11">
    <mergeCell ref="R1:R2"/>
    <mergeCell ref="S1:T2"/>
    <mergeCell ref="U1:Y2"/>
    <mergeCell ref="H48:I48"/>
    <mergeCell ref="A49:B49"/>
    <mergeCell ref="H49:I49"/>
    <mergeCell ref="A50:B50"/>
    <mergeCell ref="H50:I50"/>
    <mergeCell ref="A51:B51"/>
    <mergeCell ref="H51:I51"/>
    <mergeCell ref="A52:B5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53"/>
  <sheetViews>
    <sheetView zoomScaleNormal="100" zoomScaleSheetLayoutView="85" workbookViewId="0">
      <selection activeCell="S44" sqref="S44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93" t="s">
        <v>42</v>
      </c>
      <c r="S1" s="195" t="s">
        <v>7</v>
      </c>
      <c r="T1" s="196"/>
      <c r="U1" s="199" t="s">
        <v>18</v>
      </c>
      <c r="V1" s="200"/>
      <c r="W1" s="200"/>
      <c r="X1" s="200"/>
      <c r="Y1" s="201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94"/>
      <c r="S2" s="197"/>
      <c r="T2" s="198"/>
      <c r="U2" s="202"/>
      <c r="V2" s="203"/>
      <c r="W2" s="203"/>
      <c r="X2" s="203"/>
      <c r="Y2" s="204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30"/>
      <c r="D12" s="30"/>
      <c r="E12" s="30"/>
      <c r="F12" s="30"/>
      <c r="G12" s="30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30"/>
      <c r="D13" s="30"/>
      <c r="E13" s="30"/>
      <c r="F13" s="30"/>
      <c r="G13" s="30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30"/>
      <c r="D14" s="30"/>
      <c r="E14" s="30"/>
      <c r="F14" s="30"/>
      <c r="G14" s="30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30"/>
      <c r="D15" s="30"/>
      <c r="E15" s="30"/>
      <c r="F15" s="30"/>
      <c r="G15" s="30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27"/>
      <c r="B16" s="28"/>
      <c r="C16" s="28"/>
      <c r="D16" s="28"/>
      <c r="E16" s="28"/>
      <c r="F16" s="28"/>
      <c r="G16" s="29"/>
      <c r="H16" s="30"/>
      <c r="I16" s="30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27"/>
      <c r="B17" s="28"/>
      <c r="C17" s="28"/>
      <c r="D17" s="28"/>
      <c r="E17" s="28"/>
      <c r="F17" s="28"/>
      <c r="G17" s="29"/>
      <c r="H17" s="30"/>
      <c r="I17" s="30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27"/>
      <c r="B18" s="28"/>
      <c r="C18" s="28"/>
      <c r="D18" s="28"/>
      <c r="E18" s="28"/>
      <c r="F18" s="28"/>
      <c r="G18" s="29"/>
      <c r="H18" s="30"/>
      <c r="I18" s="30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27"/>
      <c r="B19" s="28"/>
      <c r="C19" s="28"/>
      <c r="D19" s="28"/>
      <c r="E19" s="28"/>
      <c r="F19" s="28"/>
      <c r="G19" s="29"/>
      <c r="H19" s="30"/>
      <c r="I19" s="30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4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3"/>
      <c r="H28" s="34"/>
      <c r="I28" s="34"/>
      <c r="J28" s="34"/>
      <c r="K28" s="34"/>
      <c r="L28" s="34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3"/>
      <c r="H29" s="34"/>
      <c r="I29" s="34"/>
      <c r="J29" s="34"/>
      <c r="K29" s="34"/>
      <c r="L29" s="34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2"/>
      <c r="C30" s="32"/>
      <c r="D30" s="32"/>
      <c r="E30" s="32"/>
      <c r="F30" s="32"/>
      <c r="G30" s="33"/>
      <c r="H30" s="34"/>
      <c r="I30" s="34"/>
      <c r="J30" s="34"/>
      <c r="K30" s="34"/>
      <c r="L30" s="34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2"/>
      <c r="C31" s="32"/>
      <c r="D31" s="32"/>
      <c r="E31" s="32"/>
      <c r="F31" s="32"/>
      <c r="G31" s="33"/>
      <c r="H31" s="34"/>
      <c r="I31" s="34"/>
      <c r="J31" s="34"/>
      <c r="K31" s="34"/>
      <c r="L31" s="34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13" t="s">
        <v>43</v>
      </c>
      <c r="D48" s="113" t="s">
        <v>44</v>
      </c>
      <c r="E48" s="113" t="s">
        <v>48</v>
      </c>
      <c r="F48" s="113" t="s">
        <v>116</v>
      </c>
      <c r="G48" s="40" t="s">
        <v>134</v>
      </c>
      <c r="H48" s="156"/>
      <c r="I48" s="156"/>
    </row>
    <row r="49" spans="1:9" ht="15" customHeight="1">
      <c r="A49" s="189" t="s">
        <v>88</v>
      </c>
      <c r="B49" s="190"/>
      <c r="C49" s="41">
        <v>481</v>
      </c>
      <c r="D49" s="41">
        <v>488</v>
      </c>
      <c r="E49" s="39">
        <v>490</v>
      </c>
      <c r="F49" s="39">
        <v>490</v>
      </c>
      <c r="G49" s="39">
        <v>482</v>
      </c>
      <c r="H49" s="156" t="s">
        <v>50</v>
      </c>
      <c r="I49" s="156"/>
    </row>
    <row r="50" spans="1:9" ht="15" customHeight="1" thickBot="1">
      <c r="A50" s="189" t="s">
        <v>59</v>
      </c>
      <c r="B50" s="190"/>
      <c r="C50" s="41">
        <v>568</v>
      </c>
      <c r="D50" s="41">
        <v>566</v>
      </c>
      <c r="E50" s="39">
        <v>568</v>
      </c>
      <c r="F50" s="39">
        <v>542</v>
      </c>
      <c r="G50" s="39">
        <v>526</v>
      </c>
      <c r="H50" s="156" t="s">
        <v>49</v>
      </c>
      <c r="I50" s="156"/>
    </row>
    <row r="51" spans="1:9" ht="15" customHeight="1" thickBot="1">
      <c r="A51" s="186" t="s">
        <v>94</v>
      </c>
      <c r="B51" s="187"/>
      <c r="C51" s="58">
        <f>C49/C50*100</f>
        <v>84.683098591549296</v>
      </c>
      <c r="D51" s="59">
        <f>D49/D50*100</f>
        <v>86.219081272084807</v>
      </c>
      <c r="E51" s="58">
        <f>E49/E50*100</f>
        <v>86.267605633802816</v>
      </c>
      <c r="F51" s="60">
        <f>F49/F50*100</f>
        <v>90.40590405904058</v>
      </c>
      <c r="G51" s="60">
        <f>G49/G50*100</f>
        <v>91.634980988593156</v>
      </c>
      <c r="H51" s="188"/>
      <c r="I51" s="156"/>
    </row>
    <row r="52" spans="1:9" ht="15" customHeight="1">
      <c r="A52" s="116" t="s">
        <v>93</v>
      </c>
      <c r="B52" s="116"/>
      <c r="C52" s="55">
        <v>84.06</v>
      </c>
      <c r="D52" s="56">
        <v>84.07</v>
      </c>
      <c r="E52" s="55">
        <v>84.32</v>
      </c>
      <c r="F52" s="55">
        <v>84.58</v>
      </c>
      <c r="G52" s="55">
        <v>84.84</v>
      </c>
    </row>
    <row r="53" spans="1:9" ht="15" customHeight="1">
      <c r="C53" s="47"/>
      <c r="D53" s="47"/>
      <c r="E53" s="48"/>
      <c r="F53" s="47"/>
      <c r="G53" s="47"/>
    </row>
  </sheetData>
  <mergeCells count="11">
    <mergeCell ref="R1:R2"/>
    <mergeCell ref="S1:T2"/>
    <mergeCell ref="U1:Y2"/>
    <mergeCell ref="H48:I48"/>
    <mergeCell ref="A49:B49"/>
    <mergeCell ref="H49:I49"/>
    <mergeCell ref="A50:B50"/>
    <mergeCell ref="H50:I50"/>
    <mergeCell ref="A51:B51"/>
    <mergeCell ref="H51:I51"/>
    <mergeCell ref="A52:B5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Y61"/>
  <sheetViews>
    <sheetView zoomScaleNormal="100" zoomScaleSheetLayoutView="85" workbookViewId="0">
      <selection activeCell="M16" sqref="M16"/>
    </sheetView>
  </sheetViews>
  <sheetFormatPr defaultRowHeight="15" customHeight="1"/>
  <cols>
    <col min="1" max="2" width="9" style="5"/>
    <col min="3" max="4" width="9" style="5" customWidth="1"/>
    <col min="5" max="5" width="9" style="104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93" t="s">
        <v>119</v>
      </c>
      <c r="S1" s="195" t="s">
        <v>120</v>
      </c>
      <c r="T1" s="196"/>
      <c r="U1" s="199" t="s">
        <v>121</v>
      </c>
      <c r="V1" s="200"/>
      <c r="W1" s="200"/>
      <c r="X1" s="200"/>
      <c r="Y1" s="201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94"/>
      <c r="S2" s="197"/>
      <c r="T2" s="198"/>
      <c r="U2" s="202"/>
      <c r="V2" s="203"/>
      <c r="W2" s="203"/>
      <c r="X2" s="203"/>
      <c r="Y2" s="204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4"/>
      <c r="B16" s="45"/>
      <c r="C16" s="45"/>
      <c r="D16" s="45"/>
      <c r="E16" s="45"/>
      <c r="F16" s="45"/>
      <c r="G16" s="46"/>
      <c r="H16" s="43"/>
      <c r="I16" s="44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4"/>
      <c r="B17" s="45"/>
      <c r="C17" s="45"/>
      <c r="D17" s="45"/>
      <c r="E17" s="45"/>
      <c r="F17" s="45"/>
      <c r="G17" s="46"/>
      <c r="H17" s="43"/>
      <c r="I17" s="43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4"/>
      <c r="B18" s="45"/>
      <c r="C18" s="45"/>
      <c r="D18" s="45"/>
      <c r="E18" s="45"/>
      <c r="F18" s="45"/>
      <c r="G18" s="46"/>
      <c r="H18" s="43"/>
      <c r="I18" s="43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4"/>
      <c r="B19" s="45"/>
      <c r="C19" s="45"/>
      <c r="D19" s="45"/>
      <c r="E19" s="45"/>
      <c r="F19" s="45"/>
      <c r="G19" s="46"/>
      <c r="H19" s="43"/>
      <c r="I19" s="43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3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122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7" spans="1:25" ht="15" customHeight="1">
      <c r="E47" s="5"/>
      <c r="F47" s="104"/>
    </row>
    <row r="48" spans="1:25" ht="15" customHeight="1">
      <c r="C48" s="113" t="s">
        <v>43</v>
      </c>
      <c r="D48" s="113" t="s">
        <v>44</v>
      </c>
      <c r="E48" s="113" t="s">
        <v>48</v>
      </c>
      <c r="F48" s="113" t="s">
        <v>123</v>
      </c>
      <c r="G48" s="107" t="s">
        <v>134</v>
      </c>
      <c r="H48" s="6"/>
      <c r="I48" s="105"/>
    </row>
    <row r="49" spans="1:9" ht="15" customHeight="1">
      <c r="A49" s="189" t="s">
        <v>124</v>
      </c>
      <c r="B49" s="190"/>
      <c r="C49" s="50">
        <f t="shared" ref="C49:F49" si="0">C50+C51+C52</f>
        <v>0</v>
      </c>
      <c r="D49" s="50">
        <f t="shared" si="0"/>
        <v>0</v>
      </c>
      <c r="E49" s="50">
        <f t="shared" si="0"/>
        <v>0</v>
      </c>
      <c r="F49" s="50">
        <f t="shared" si="0"/>
        <v>0</v>
      </c>
      <c r="G49" s="50">
        <f t="shared" ref="G49" si="1">G50+G51+G52</f>
        <v>0</v>
      </c>
      <c r="H49" s="105"/>
      <c r="I49" s="105"/>
    </row>
    <row r="50" spans="1:9" ht="15" customHeight="1">
      <c r="A50" s="214" t="s">
        <v>125</v>
      </c>
      <c r="B50" s="215"/>
      <c r="C50" s="50">
        <v>0</v>
      </c>
      <c r="D50" s="51">
        <v>0</v>
      </c>
      <c r="E50" s="51">
        <v>0</v>
      </c>
      <c r="F50" s="51">
        <v>0</v>
      </c>
      <c r="G50" s="51">
        <v>0</v>
      </c>
      <c r="H50" s="105" t="s">
        <v>126</v>
      </c>
      <c r="I50" s="105"/>
    </row>
    <row r="51" spans="1:9" ht="15" customHeight="1">
      <c r="A51" s="214" t="s">
        <v>127</v>
      </c>
      <c r="B51" s="215"/>
      <c r="C51" s="50">
        <v>0</v>
      </c>
      <c r="D51" s="51">
        <v>0</v>
      </c>
      <c r="E51" s="51">
        <v>0</v>
      </c>
      <c r="F51" s="51">
        <v>0</v>
      </c>
      <c r="G51" s="51">
        <v>0</v>
      </c>
      <c r="H51" s="105"/>
      <c r="I51" s="105"/>
    </row>
    <row r="52" spans="1:9" ht="15" customHeight="1">
      <c r="A52" s="214" t="s">
        <v>128</v>
      </c>
      <c r="B52" s="215"/>
      <c r="C52" s="50">
        <f>C53*F60/100</f>
        <v>0</v>
      </c>
      <c r="D52" s="50">
        <f>D53*G60/100</f>
        <v>0</v>
      </c>
      <c r="E52" s="51">
        <v>0</v>
      </c>
      <c r="F52" s="51">
        <v>0</v>
      </c>
      <c r="G52" s="51">
        <v>0</v>
      </c>
      <c r="H52" s="105"/>
      <c r="I52" s="105"/>
    </row>
    <row r="53" spans="1:9" ht="15" customHeight="1">
      <c r="A53" s="189" t="s">
        <v>129</v>
      </c>
      <c r="B53" s="190"/>
      <c r="C53" s="50">
        <f t="shared" ref="C53:F53" si="2">C54+C55+C56</f>
        <v>15</v>
      </c>
      <c r="D53" s="51">
        <f t="shared" si="2"/>
        <v>15</v>
      </c>
      <c r="E53" s="51">
        <f t="shared" si="2"/>
        <v>15</v>
      </c>
      <c r="F53" s="51">
        <f t="shared" si="2"/>
        <v>15</v>
      </c>
      <c r="G53" s="51">
        <f t="shared" ref="G53" si="3">G54+G55+G56</f>
        <v>15</v>
      </c>
      <c r="H53" s="105" t="s">
        <v>130</v>
      </c>
      <c r="I53" s="105"/>
    </row>
    <row r="54" spans="1:9" ht="15" customHeight="1">
      <c r="A54" s="214" t="s">
        <v>125</v>
      </c>
      <c r="B54" s="215"/>
      <c r="C54" s="50">
        <v>15</v>
      </c>
      <c r="D54" s="51">
        <v>15</v>
      </c>
      <c r="E54" s="51">
        <v>15</v>
      </c>
      <c r="F54" s="51">
        <v>15</v>
      </c>
      <c r="G54" s="51">
        <v>15</v>
      </c>
      <c r="H54" s="105" t="s">
        <v>131</v>
      </c>
      <c r="I54" s="105"/>
    </row>
    <row r="55" spans="1:9" ht="15" customHeight="1">
      <c r="A55" s="214" t="s">
        <v>127</v>
      </c>
      <c r="B55" s="215"/>
      <c r="C55" s="50">
        <v>0</v>
      </c>
      <c r="D55" s="51">
        <v>0</v>
      </c>
      <c r="E55" s="51">
        <v>0</v>
      </c>
      <c r="F55" s="51">
        <v>0</v>
      </c>
      <c r="G55" s="51">
        <v>0</v>
      </c>
      <c r="H55" s="105" t="s">
        <v>132</v>
      </c>
      <c r="I55" s="105"/>
    </row>
    <row r="56" spans="1:9" ht="15" customHeight="1" thickBot="1">
      <c r="A56" s="214" t="s">
        <v>128</v>
      </c>
      <c r="B56" s="215"/>
      <c r="C56" s="61">
        <v>0</v>
      </c>
      <c r="D56" s="63">
        <v>0</v>
      </c>
      <c r="E56" s="108">
        <v>0</v>
      </c>
      <c r="F56" s="108">
        <v>0</v>
      </c>
      <c r="G56" s="108">
        <v>0</v>
      </c>
      <c r="H56" s="6" t="s">
        <v>133</v>
      </c>
      <c r="I56" s="105"/>
    </row>
    <row r="57" spans="1:9" ht="15" customHeight="1" thickBot="1">
      <c r="A57" s="186" t="s">
        <v>120</v>
      </c>
      <c r="B57" s="187"/>
      <c r="C57" s="59">
        <f t="shared" ref="C57:F57" si="4">C49/C53*100</f>
        <v>0</v>
      </c>
      <c r="D57" s="58">
        <f t="shared" si="4"/>
        <v>0</v>
      </c>
      <c r="E57" s="58">
        <f t="shared" si="4"/>
        <v>0</v>
      </c>
      <c r="F57" s="60">
        <f t="shared" si="4"/>
        <v>0</v>
      </c>
      <c r="G57" s="60">
        <f t="shared" ref="G57" si="5">G49/G53*100</f>
        <v>0</v>
      </c>
      <c r="H57" s="106"/>
      <c r="I57" s="105"/>
    </row>
    <row r="58" spans="1:9" ht="15" customHeight="1">
      <c r="A58" s="116" t="s">
        <v>93</v>
      </c>
      <c r="B58" s="116"/>
      <c r="C58" s="56">
        <v>0.03</v>
      </c>
      <c r="D58" s="55">
        <v>0.02</v>
      </c>
      <c r="E58" s="55">
        <v>0.01</v>
      </c>
      <c r="F58" s="55">
        <v>2.0499999999999998</v>
      </c>
      <c r="G58" s="55">
        <v>0.01</v>
      </c>
    </row>
    <row r="59" spans="1:9" ht="15" customHeight="1">
      <c r="C59" s="47"/>
      <c r="D59" s="47"/>
      <c r="E59" s="47"/>
      <c r="F59" s="47"/>
      <c r="G59" s="48"/>
      <c r="H59" s="47"/>
      <c r="I59" s="47"/>
    </row>
    <row r="60" spans="1:9" ht="15" customHeight="1">
      <c r="C60" s="105"/>
      <c r="D60" s="105"/>
      <c r="E60" s="105"/>
      <c r="F60" s="105"/>
      <c r="G60" s="105"/>
      <c r="H60" s="105"/>
      <c r="I60" s="105"/>
    </row>
    <row r="61" spans="1:9" ht="15" customHeight="1">
      <c r="E61" s="5"/>
      <c r="G61" s="104"/>
    </row>
  </sheetData>
  <mergeCells count="13">
    <mergeCell ref="A51:B51"/>
    <mergeCell ref="R1:R2"/>
    <mergeCell ref="S1:T2"/>
    <mergeCell ref="U1:Y2"/>
    <mergeCell ref="A49:B49"/>
    <mergeCell ref="A50:B50"/>
    <mergeCell ref="A58:B58"/>
    <mergeCell ref="A52:B52"/>
    <mergeCell ref="A53:B53"/>
    <mergeCell ref="A54:B54"/>
    <mergeCell ref="A55:B55"/>
    <mergeCell ref="A56:B56"/>
    <mergeCell ref="A57:B57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7"/>
  <sheetViews>
    <sheetView tabSelected="1" zoomScale="80" zoomScaleNormal="80" zoomScaleSheetLayoutView="100" workbookViewId="0">
      <selection activeCell="AC26" sqref="AC26"/>
    </sheetView>
  </sheetViews>
  <sheetFormatPr defaultRowHeight="13.5"/>
  <cols>
    <col min="1" max="20" width="9" style="21" customWidth="1"/>
    <col min="21" max="16384" width="9" style="21"/>
  </cols>
  <sheetData>
    <row r="1" spans="1:32" ht="13.5" customHeight="1">
      <c r="C1" s="220" t="s">
        <v>90</v>
      </c>
      <c r="D1" s="220"/>
      <c r="E1" s="220"/>
      <c r="H1" s="216" t="s">
        <v>91</v>
      </c>
      <c r="I1" s="216"/>
      <c r="J1" s="218" t="s">
        <v>92</v>
      </c>
      <c r="K1" s="218"/>
      <c r="L1" s="218"/>
    </row>
    <row r="2" spans="1:32" ht="13.5" customHeight="1" thickBot="1">
      <c r="C2" s="220"/>
      <c r="D2" s="220"/>
      <c r="E2" s="220"/>
      <c r="H2" s="217"/>
      <c r="I2" s="217"/>
      <c r="J2" s="219"/>
      <c r="K2" s="219"/>
      <c r="L2" s="219"/>
    </row>
    <row r="3" spans="1:32" ht="7.5" customHeight="1" thickTop="1">
      <c r="C3" s="93"/>
      <c r="D3" s="93"/>
      <c r="E3" s="93"/>
      <c r="H3" s="91"/>
      <c r="I3" s="91"/>
      <c r="J3" s="92"/>
      <c r="K3" s="92"/>
      <c r="L3" s="92"/>
    </row>
    <row r="4" spans="1:32">
      <c r="A4" s="94"/>
      <c r="B4" s="94"/>
      <c r="C4" s="95"/>
      <c r="D4" s="94"/>
      <c r="E4" s="94"/>
      <c r="F4" s="94"/>
      <c r="G4" s="96"/>
      <c r="H4" s="96"/>
      <c r="I4" s="97"/>
      <c r="J4" s="97"/>
      <c r="K4" s="97"/>
      <c r="L4" s="97"/>
      <c r="M4" s="97"/>
      <c r="N4" s="97"/>
      <c r="O4" s="97"/>
      <c r="P4" s="97"/>
      <c r="Q4" s="98"/>
      <c r="R4" s="98"/>
      <c r="S4" s="98"/>
      <c r="T4" s="98"/>
      <c r="U4" s="98"/>
      <c r="V4" s="98"/>
      <c r="W4" s="98"/>
      <c r="X4" s="98"/>
      <c r="Y4" s="99"/>
      <c r="Z4" s="99"/>
      <c r="AA4" s="99"/>
      <c r="AB4" s="99"/>
      <c r="AC4" s="99"/>
      <c r="AD4" s="99"/>
      <c r="AE4" s="99"/>
      <c r="AF4" s="99"/>
    </row>
    <row r="5" spans="1:32">
      <c r="A5" s="94"/>
      <c r="B5" s="94"/>
      <c r="C5" s="95"/>
      <c r="D5" s="94"/>
      <c r="E5" s="94"/>
      <c r="F5" s="94"/>
      <c r="G5" s="96"/>
      <c r="H5" s="96"/>
      <c r="I5" s="97"/>
      <c r="J5" s="97"/>
      <c r="K5" s="97"/>
      <c r="L5" s="97"/>
      <c r="M5" s="97"/>
      <c r="N5" s="97"/>
      <c r="O5" s="97"/>
      <c r="P5" s="97"/>
      <c r="Q5" s="98"/>
      <c r="R5" s="98"/>
      <c r="S5" s="98"/>
      <c r="T5" s="98"/>
      <c r="U5" s="98"/>
      <c r="V5" s="98"/>
      <c r="W5" s="98"/>
      <c r="X5" s="98"/>
      <c r="Y5" s="99"/>
      <c r="Z5" s="99"/>
      <c r="AA5" s="99"/>
      <c r="AB5" s="99"/>
      <c r="AC5" s="99"/>
      <c r="AD5" s="99"/>
      <c r="AE5" s="99"/>
      <c r="AF5" s="99"/>
    </row>
    <row r="6" spans="1:32">
      <c r="A6" s="96"/>
      <c r="B6" s="96"/>
      <c r="C6" s="96"/>
      <c r="D6" s="96"/>
      <c r="E6" s="96"/>
      <c r="F6" s="96"/>
      <c r="G6" s="96"/>
      <c r="H6" s="96"/>
      <c r="I6" s="97"/>
      <c r="J6" s="97"/>
      <c r="K6" s="97"/>
      <c r="L6" s="97"/>
      <c r="M6" s="97"/>
      <c r="N6" s="97"/>
      <c r="O6" s="97"/>
      <c r="P6" s="97"/>
      <c r="Q6" s="98"/>
      <c r="R6" s="98"/>
      <c r="S6" s="98"/>
      <c r="T6" s="98"/>
      <c r="U6" s="98"/>
      <c r="V6" s="98"/>
      <c r="W6" s="98"/>
      <c r="X6" s="98"/>
      <c r="Y6" s="99"/>
      <c r="Z6" s="99"/>
      <c r="AA6" s="99"/>
      <c r="AB6" s="99"/>
      <c r="AC6" s="99"/>
      <c r="AD6" s="99"/>
      <c r="AE6" s="99"/>
      <c r="AF6" s="99"/>
    </row>
    <row r="7" spans="1:32">
      <c r="A7" s="96"/>
      <c r="B7" s="96"/>
      <c r="C7" s="96"/>
      <c r="D7" s="96"/>
      <c r="E7" s="96"/>
      <c r="F7" s="96"/>
      <c r="G7" s="96"/>
      <c r="H7" s="96"/>
      <c r="I7" s="97"/>
      <c r="J7" s="97"/>
      <c r="K7" s="97"/>
      <c r="L7" s="97"/>
      <c r="M7" s="97"/>
      <c r="N7" s="97"/>
      <c r="O7" s="97"/>
      <c r="P7" s="97"/>
      <c r="Q7" s="98"/>
      <c r="R7" s="98"/>
      <c r="S7" s="98"/>
      <c r="T7" s="98"/>
      <c r="U7" s="98"/>
      <c r="V7" s="98"/>
      <c r="W7" s="98"/>
      <c r="X7" s="98"/>
      <c r="Y7" s="99"/>
      <c r="Z7" s="99"/>
      <c r="AA7" s="99"/>
      <c r="AB7" s="99"/>
      <c r="AC7" s="99"/>
      <c r="AD7" s="99"/>
      <c r="AE7" s="99"/>
      <c r="AF7" s="99"/>
    </row>
    <row r="8" spans="1:32">
      <c r="A8" s="96"/>
      <c r="B8" s="96"/>
      <c r="C8" s="96"/>
      <c r="D8" s="96"/>
      <c r="E8" s="96"/>
      <c r="F8" s="96"/>
      <c r="G8" s="96"/>
      <c r="H8" s="96"/>
      <c r="I8" s="97"/>
      <c r="J8" s="97"/>
      <c r="K8" s="97"/>
      <c r="L8" s="97"/>
      <c r="M8" s="97"/>
      <c r="N8" s="97"/>
      <c r="O8" s="97"/>
      <c r="P8" s="97"/>
      <c r="Q8" s="98"/>
      <c r="R8" s="98"/>
      <c r="S8" s="98"/>
      <c r="T8" s="98"/>
      <c r="U8" s="98"/>
      <c r="V8" s="98"/>
      <c r="W8" s="98"/>
      <c r="X8" s="98"/>
      <c r="Y8" s="99"/>
      <c r="Z8" s="99"/>
      <c r="AA8" s="99"/>
      <c r="AB8" s="99"/>
      <c r="AC8" s="99"/>
      <c r="AD8" s="99"/>
      <c r="AE8" s="99"/>
      <c r="AF8" s="99"/>
    </row>
    <row r="9" spans="1:32">
      <c r="A9" s="96"/>
      <c r="B9" s="96"/>
      <c r="C9" s="96"/>
      <c r="D9" s="96"/>
      <c r="E9" s="96"/>
      <c r="F9" s="96"/>
      <c r="G9" s="96"/>
      <c r="H9" s="96"/>
      <c r="I9" s="97"/>
      <c r="J9" s="97"/>
      <c r="K9" s="97"/>
      <c r="L9" s="97"/>
      <c r="M9" s="97"/>
      <c r="N9" s="97"/>
      <c r="O9" s="97"/>
      <c r="P9" s="97"/>
      <c r="Q9" s="98"/>
      <c r="R9" s="98"/>
      <c r="S9" s="98"/>
      <c r="T9" s="98"/>
      <c r="U9" s="98"/>
      <c r="V9" s="98"/>
      <c r="W9" s="98"/>
      <c r="X9" s="98"/>
      <c r="Y9" s="99"/>
      <c r="Z9" s="99"/>
      <c r="AA9" s="99"/>
      <c r="AB9" s="99"/>
      <c r="AC9" s="99"/>
      <c r="AD9" s="99"/>
      <c r="AE9" s="99"/>
      <c r="AF9" s="99"/>
    </row>
    <row r="10" spans="1:32">
      <c r="A10" s="96"/>
      <c r="B10" s="96"/>
      <c r="C10" s="96"/>
      <c r="D10" s="96"/>
      <c r="E10" s="96"/>
      <c r="F10" s="96"/>
      <c r="G10" s="96"/>
      <c r="H10" s="96"/>
      <c r="I10" s="97"/>
      <c r="J10" s="97"/>
      <c r="K10" s="97"/>
      <c r="L10" s="97"/>
      <c r="M10" s="97"/>
      <c r="N10" s="97"/>
      <c r="O10" s="97"/>
      <c r="P10" s="97"/>
      <c r="Q10" s="98"/>
      <c r="R10" s="98"/>
      <c r="S10" s="98"/>
      <c r="T10" s="98"/>
      <c r="U10" s="98"/>
      <c r="V10" s="98"/>
      <c r="W10" s="98"/>
      <c r="X10" s="98"/>
      <c r="Y10" s="99"/>
      <c r="Z10" s="99"/>
      <c r="AA10" s="99"/>
      <c r="AB10" s="99"/>
      <c r="AC10" s="99"/>
      <c r="AD10" s="99"/>
      <c r="AE10" s="99"/>
      <c r="AF10" s="99"/>
    </row>
    <row r="11" spans="1:32">
      <c r="A11" s="96"/>
      <c r="B11" s="96"/>
      <c r="C11" s="96"/>
      <c r="D11" s="96"/>
      <c r="E11" s="96"/>
      <c r="F11" s="96"/>
      <c r="G11" s="96"/>
      <c r="H11" s="96"/>
      <c r="I11" s="97"/>
      <c r="J11" s="97"/>
      <c r="K11" s="97"/>
      <c r="L11" s="97"/>
      <c r="M11" s="97"/>
      <c r="N11" s="97"/>
      <c r="O11" s="97"/>
      <c r="P11" s="97"/>
      <c r="Q11" s="98"/>
      <c r="R11" s="98"/>
      <c r="S11" s="98"/>
      <c r="T11" s="98"/>
      <c r="U11" s="98"/>
      <c r="V11" s="98"/>
      <c r="W11" s="98"/>
      <c r="X11" s="98"/>
      <c r="Y11" s="99"/>
      <c r="Z11" s="99"/>
      <c r="AA11" s="99"/>
      <c r="AB11" s="99"/>
      <c r="AC11" s="99"/>
      <c r="AD11" s="99"/>
      <c r="AE11" s="99"/>
      <c r="AF11" s="99"/>
    </row>
    <row r="12" spans="1:32">
      <c r="A12" s="96"/>
      <c r="B12" s="96"/>
      <c r="C12" s="96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7"/>
      <c r="Q12" s="98"/>
      <c r="R12" s="98"/>
      <c r="S12" s="98"/>
      <c r="T12" s="98"/>
      <c r="U12" s="98"/>
      <c r="V12" s="98"/>
      <c r="W12" s="98"/>
      <c r="X12" s="98"/>
      <c r="Y12" s="99"/>
      <c r="Z12" s="99"/>
      <c r="AA12" s="99"/>
      <c r="AB12" s="99"/>
      <c r="AC12" s="99"/>
      <c r="AD12" s="99"/>
      <c r="AE12" s="99"/>
      <c r="AF12" s="99"/>
    </row>
    <row r="13" spans="1:32">
      <c r="A13" s="96"/>
      <c r="B13" s="96"/>
      <c r="C13" s="96"/>
      <c r="D13" s="96"/>
      <c r="E13" s="96"/>
      <c r="F13" s="96"/>
      <c r="G13" s="96"/>
      <c r="H13" s="96"/>
      <c r="I13" s="97"/>
      <c r="J13" s="97"/>
      <c r="K13" s="97"/>
      <c r="L13" s="97"/>
      <c r="M13" s="97"/>
      <c r="N13" s="97"/>
      <c r="O13" s="97"/>
      <c r="P13" s="97"/>
      <c r="Q13" s="98"/>
      <c r="R13" s="98"/>
      <c r="S13" s="98"/>
      <c r="T13" s="98"/>
      <c r="U13" s="98"/>
      <c r="V13" s="98"/>
      <c r="W13" s="98"/>
      <c r="X13" s="98"/>
      <c r="Y13" s="99"/>
      <c r="Z13" s="99"/>
      <c r="AA13" s="99"/>
      <c r="AB13" s="99"/>
      <c r="AC13" s="99"/>
      <c r="AD13" s="99"/>
      <c r="AE13" s="99"/>
      <c r="AF13" s="99"/>
    </row>
    <row r="14" spans="1:32">
      <c r="A14" s="96"/>
      <c r="B14" s="96"/>
      <c r="C14" s="96"/>
      <c r="D14" s="96"/>
      <c r="E14" s="96"/>
      <c r="F14" s="96"/>
      <c r="G14" s="96"/>
      <c r="H14" s="96"/>
      <c r="I14" s="97"/>
      <c r="J14" s="97"/>
      <c r="K14" s="97"/>
      <c r="L14" s="97"/>
      <c r="M14" s="97"/>
      <c r="N14" s="97"/>
      <c r="O14" s="97"/>
      <c r="P14" s="97"/>
      <c r="Q14" s="98"/>
      <c r="R14" s="98"/>
      <c r="S14" s="98"/>
      <c r="T14" s="98"/>
      <c r="U14" s="98"/>
      <c r="V14" s="98"/>
      <c r="W14" s="98"/>
      <c r="X14" s="98"/>
      <c r="Y14" s="99"/>
      <c r="Z14" s="99"/>
      <c r="AA14" s="99"/>
      <c r="AB14" s="99"/>
      <c r="AC14" s="99"/>
      <c r="AD14" s="99"/>
      <c r="AE14" s="99"/>
      <c r="AF14" s="99"/>
    </row>
    <row r="15" spans="1:32">
      <c r="A15" s="96"/>
      <c r="B15" s="96"/>
      <c r="C15" s="96"/>
      <c r="D15" s="96"/>
      <c r="E15" s="96"/>
      <c r="F15" s="96"/>
      <c r="G15" s="96"/>
      <c r="H15" s="96"/>
      <c r="I15" s="97"/>
      <c r="J15" s="97"/>
      <c r="K15" s="97"/>
      <c r="L15" s="97"/>
      <c r="M15" s="97"/>
      <c r="N15" s="97"/>
      <c r="O15" s="97"/>
      <c r="P15" s="97"/>
      <c r="Q15" s="98"/>
      <c r="R15" s="98"/>
      <c r="S15" s="98"/>
      <c r="T15" s="98"/>
      <c r="U15" s="98"/>
      <c r="V15" s="98"/>
      <c r="W15" s="98"/>
      <c r="X15" s="98"/>
      <c r="Y15" s="99"/>
      <c r="Z15" s="99"/>
      <c r="AA15" s="99"/>
      <c r="AB15" s="99"/>
      <c r="AC15" s="99"/>
      <c r="AD15" s="99"/>
      <c r="AE15" s="99"/>
      <c r="AF15" s="99"/>
    </row>
    <row r="16" spans="1:32">
      <c r="A16" s="96"/>
      <c r="B16" s="96"/>
      <c r="C16" s="96"/>
      <c r="D16" s="96"/>
      <c r="E16" s="96"/>
      <c r="F16" s="96"/>
      <c r="G16" s="96"/>
      <c r="H16" s="96"/>
      <c r="I16" s="97"/>
      <c r="J16" s="97"/>
      <c r="K16" s="97"/>
      <c r="L16" s="97"/>
      <c r="M16" s="97"/>
      <c r="N16" s="97"/>
      <c r="O16" s="97"/>
      <c r="P16" s="97"/>
      <c r="Q16" s="98"/>
      <c r="R16" s="98"/>
      <c r="S16" s="98"/>
      <c r="T16" s="98"/>
      <c r="U16" s="98"/>
      <c r="V16" s="98"/>
      <c r="W16" s="98"/>
      <c r="X16" s="98"/>
      <c r="Y16" s="99"/>
      <c r="Z16" s="99"/>
      <c r="AA16" s="99"/>
      <c r="AB16" s="99"/>
      <c r="AC16" s="99"/>
      <c r="AD16" s="99"/>
      <c r="AE16" s="99"/>
      <c r="AF16" s="99"/>
    </row>
    <row r="17" spans="1:32">
      <c r="A17" s="96"/>
      <c r="B17" s="96"/>
      <c r="C17" s="96"/>
      <c r="D17" s="96"/>
      <c r="E17" s="96"/>
      <c r="F17" s="96"/>
      <c r="G17" s="96"/>
      <c r="H17" s="96"/>
      <c r="I17" s="97"/>
      <c r="J17" s="97"/>
      <c r="K17" s="97"/>
      <c r="L17" s="97"/>
      <c r="M17" s="97"/>
      <c r="N17" s="97"/>
      <c r="O17" s="97"/>
      <c r="P17" s="97"/>
      <c r="Q17" s="98"/>
      <c r="R17" s="98"/>
      <c r="S17" s="98"/>
      <c r="T17" s="98"/>
      <c r="U17" s="98"/>
      <c r="V17" s="98"/>
      <c r="W17" s="98"/>
      <c r="X17" s="98"/>
      <c r="Y17" s="99"/>
      <c r="Z17" s="99"/>
      <c r="AA17" s="99"/>
      <c r="AB17" s="99"/>
      <c r="AC17" s="99"/>
      <c r="AD17" s="99"/>
      <c r="AE17" s="99"/>
      <c r="AF17" s="99"/>
    </row>
    <row r="18" spans="1:32">
      <c r="A18" s="96"/>
      <c r="B18" s="96"/>
      <c r="C18" s="96"/>
      <c r="D18" s="96"/>
      <c r="E18" s="96"/>
      <c r="F18" s="96"/>
      <c r="G18" s="96"/>
      <c r="H18" s="96"/>
      <c r="I18" s="97"/>
      <c r="J18" s="97"/>
      <c r="K18" s="97"/>
      <c r="L18" s="97"/>
      <c r="M18" s="97"/>
      <c r="N18" s="97"/>
      <c r="O18" s="97"/>
      <c r="P18" s="97"/>
      <c r="Q18" s="98"/>
      <c r="R18" s="98"/>
      <c r="S18" s="98"/>
      <c r="T18" s="98"/>
      <c r="U18" s="98"/>
      <c r="V18" s="98"/>
      <c r="W18" s="98"/>
      <c r="X18" s="98"/>
      <c r="Y18" s="99"/>
      <c r="Z18" s="99"/>
      <c r="AA18" s="99"/>
      <c r="AB18" s="99"/>
      <c r="AC18" s="99"/>
      <c r="AD18" s="99"/>
      <c r="AE18" s="99"/>
      <c r="AF18" s="99"/>
    </row>
    <row r="19" spans="1:32">
      <c r="A19" s="96"/>
      <c r="B19" s="96"/>
      <c r="C19" s="96"/>
      <c r="D19" s="96"/>
      <c r="E19" s="96"/>
      <c r="F19" s="96"/>
      <c r="G19" s="96"/>
      <c r="H19" s="96"/>
      <c r="I19" s="97"/>
      <c r="J19" s="97"/>
      <c r="K19" s="97"/>
      <c r="L19" s="97"/>
      <c r="M19" s="97"/>
      <c r="N19" s="97"/>
      <c r="O19" s="97"/>
      <c r="P19" s="97"/>
      <c r="Q19" s="98"/>
      <c r="R19" s="98"/>
      <c r="S19" s="98"/>
      <c r="T19" s="98"/>
      <c r="U19" s="98"/>
      <c r="V19" s="98"/>
      <c r="W19" s="98"/>
      <c r="X19" s="98"/>
      <c r="Y19" s="99"/>
      <c r="Z19" s="99"/>
      <c r="AA19" s="99"/>
      <c r="AB19" s="99"/>
      <c r="AC19" s="99"/>
      <c r="AD19" s="99"/>
      <c r="AE19" s="99"/>
      <c r="AF19" s="99"/>
    </row>
    <row r="20" spans="1:32">
      <c r="A20" s="96"/>
      <c r="B20" s="96"/>
      <c r="C20" s="96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7"/>
      <c r="Q20" s="98"/>
      <c r="R20" s="98"/>
      <c r="S20" s="98"/>
      <c r="T20" s="98"/>
      <c r="U20" s="98"/>
      <c r="V20" s="98"/>
      <c r="W20" s="98"/>
      <c r="X20" s="98"/>
      <c r="Y20" s="99"/>
      <c r="Z20" s="99"/>
      <c r="AA20" s="99"/>
      <c r="AB20" s="99"/>
      <c r="AC20" s="99"/>
      <c r="AD20" s="99"/>
      <c r="AE20" s="99"/>
      <c r="AF20" s="99"/>
    </row>
    <row r="21" spans="1:32">
      <c r="A21" s="96"/>
      <c r="B21" s="96"/>
      <c r="C21" s="96"/>
      <c r="D21" s="96"/>
      <c r="E21" s="96"/>
      <c r="F21" s="96"/>
      <c r="G21" s="96"/>
      <c r="H21" s="96"/>
      <c r="I21" s="97"/>
      <c r="J21" s="97"/>
      <c r="K21" s="97"/>
      <c r="L21" s="97"/>
      <c r="M21" s="97"/>
      <c r="N21" s="97"/>
      <c r="O21" s="97"/>
      <c r="P21" s="97"/>
      <c r="Q21" s="98"/>
      <c r="R21" s="98"/>
      <c r="S21" s="98"/>
      <c r="T21" s="98"/>
      <c r="U21" s="98"/>
      <c r="V21" s="98"/>
      <c r="W21" s="98"/>
      <c r="X21" s="98"/>
      <c r="Y21" s="99"/>
      <c r="Z21" s="99"/>
      <c r="AA21" s="99"/>
      <c r="AB21" s="99"/>
      <c r="AC21" s="99"/>
      <c r="AD21" s="99"/>
      <c r="AE21" s="99"/>
      <c r="AF21" s="99"/>
    </row>
    <row r="22" spans="1:32">
      <c r="A22" s="96"/>
      <c r="B22" s="96"/>
      <c r="C22" s="96"/>
      <c r="D22" s="96"/>
      <c r="E22" s="96"/>
      <c r="F22" s="96"/>
      <c r="G22" s="96"/>
      <c r="H22" s="96"/>
      <c r="I22" s="97"/>
      <c r="J22" s="97"/>
      <c r="K22" s="97"/>
      <c r="L22" s="97"/>
      <c r="M22" s="97"/>
      <c r="N22" s="97"/>
      <c r="O22" s="97"/>
      <c r="P22" s="97"/>
      <c r="Q22" s="98"/>
      <c r="R22" s="98"/>
      <c r="S22" s="98"/>
      <c r="T22" s="98"/>
      <c r="U22" s="98"/>
      <c r="V22" s="98"/>
      <c r="W22" s="98"/>
      <c r="X22" s="98"/>
      <c r="Y22" s="99"/>
      <c r="Z22" s="99"/>
      <c r="AA22" s="99"/>
      <c r="AB22" s="99"/>
      <c r="AC22" s="99"/>
      <c r="AD22" s="99"/>
      <c r="AE22" s="99"/>
      <c r="AF22" s="99"/>
    </row>
    <row r="23" spans="1:32">
      <c r="A23" s="96"/>
      <c r="B23" s="96"/>
      <c r="C23" s="96"/>
      <c r="D23" s="96"/>
      <c r="E23" s="96"/>
      <c r="F23" s="96"/>
      <c r="G23" s="96"/>
      <c r="H23" s="96"/>
      <c r="I23" s="97"/>
      <c r="J23" s="97"/>
      <c r="K23" s="97"/>
      <c r="L23" s="97"/>
      <c r="M23" s="97"/>
      <c r="N23" s="97"/>
      <c r="O23" s="97"/>
      <c r="P23" s="97"/>
      <c r="Q23" s="98"/>
      <c r="R23" s="98"/>
      <c r="S23" s="98"/>
      <c r="T23" s="98"/>
      <c r="U23" s="98"/>
      <c r="V23" s="98"/>
      <c r="W23" s="98"/>
      <c r="X23" s="98"/>
      <c r="Y23" s="99"/>
      <c r="Z23" s="99"/>
      <c r="AA23" s="99"/>
      <c r="AB23" s="99"/>
      <c r="AC23" s="99"/>
      <c r="AD23" s="99"/>
      <c r="AE23" s="99"/>
      <c r="AF23" s="99"/>
    </row>
    <row r="24" spans="1:32">
      <c r="A24" s="96"/>
      <c r="B24" s="96"/>
      <c r="C24" s="96"/>
      <c r="D24" s="96"/>
      <c r="E24" s="96"/>
      <c r="F24" s="96"/>
      <c r="G24" s="96"/>
      <c r="H24" s="96"/>
      <c r="I24" s="97"/>
      <c r="J24" s="97"/>
      <c r="K24" s="97"/>
      <c r="L24" s="97"/>
      <c r="M24" s="97"/>
      <c r="N24" s="97"/>
      <c r="O24" s="97"/>
      <c r="P24" s="97"/>
      <c r="Q24" s="98"/>
      <c r="R24" s="98"/>
      <c r="S24" s="98"/>
      <c r="T24" s="98"/>
      <c r="U24" s="98"/>
      <c r="V24" s="98"/>
      <c r="W24" s="98"/>
      <c r="X24" s="98"/>
      <c r="Y24" s="99"/>
      <c r="Z24" s="99"/>
      <c r="AA24" s="99"/>
      <c r="AB24" s="99"/>
      <c r="AC24" s="99"/>
      <c r="AD24" s="99"/>
      <c r="AE24" s="99"/>
      <c r="AF24" s="99"/>
    </row>
    <row r="25" spans="1:32">
      <c r="A25" s="96"/>
      <c r="B25" s="96"/>
      <c r="C25" s="96"/>
      <c r="D25" s="96"/>
      <c r="E25" s="96"/>
      <c r="F25" s="96"/>
      <c r="G25" s="96"/>
      <c r="H25" s="96"/>
      <c r="I25" s="97"/>
      <c r="J25" s="97"/>
      <c r="K25" s="97"/>
      <c r="L25" s="97"/>
      <c r="M25" s="97"/>
      <c r="N25" s="97"/>
      <c r="O25" s="97"/>
      <c r="P25" s="97"/>
      <c r="Q25" s="98"/>
      <c r="R25" s="98"/>
      <c r="S25" s="98"/>
      <c r="T25" s="98"/>
      <c r="U25" s="98"/>
      <c r="V25" s="98"/>
      <c r="W25" s="98"/>
      <c r="X25" s="98"/>
      <c r="Y25" s="99"/>
      <c r="Z25" s="99"/>
      <c r="AA25" s="99"/>
      <c r="AB25" s="99"/>
      <c r="AC25" s="99"/>
      <c r="AD25" s="99"/>
      <c r="AE25" s="99"/>
      <c r="AF25" s="99"/>
    </row>
    <row r="26" spans="1:32">
      <c r="E26" s="100"/>
      <c r="F26" s="100"/>
      <c r="G26" s="100"/>
      <c r="H26" s="100"/>
      <c r="I26" s="100"/>
      <c r="J26" s="100"/>
      <c r="K26" s="100"/>
      <c r="L26" s="101"/>
      <c r="M26" s="102"/>
      <c r="N26" s="102"/>
      <c r="O26" s="102"/>
      <c r="P26" s="102"/>
      <c r="Q26" s="103"/>
      <c r="R26" s="103"/>
      <c r="S26" s="103"/>
      <c r="T26" s="103"/>
      <c r="U26" s="109"/>
      <c r="V26" s="109"/>
      <c r="W26" s="109"/>
      <c r="X26" s="109"/>
      <c r="Y26" s="109"/>
      <c r="Z26" s="109"/>
      <c r="AA26" s="109"/>
      <c r="AB26" s="109"/>
    </row>
    <row r="27" spans="1:32">
      <c r="E27" s="100"/>
      <c r="F27" s="100"/>
      <c r="G27" s="100"/>
      <c r="H27" s="100"/>
      <c r="I27" s="100"/>
      <c r="J27" s="100"/>
      <c r="K27" s="100"/>
      <c r="L27" s="101"/>
      <c r="M27" s="102"/>
      <c r="N27" s="102"/>
      <c r="O27" s="102"/>
      <c r="P27" s="102"/>
      <c r="Q27" s="103"/>
      <c r="R27" s="103"/>
      <c r="S27" s="103"/>
      <c r="T27" s="103"/>
      <c r="U27" s="109"/>
      <c r="V27" s="109"/>
      <c r="W27" s="109"/>
      <c r="X27" s="109"/>
      <c r="Y27" s="109"/>
      <c r="Z27" s="109"/>
      <c r="AA27" s="109"/>
      <c r="AB27" s="109"/>
    </row>
    <row r="28" spans="1:32">
      <c r="E28" s="100"/>
      <c r="F28" s="100"/>
      <c r="G28" s="100"/>
      <c r="H28" s="100"/>
      <c r="I28" s="100"/>
      <c r="J28" s="100"/>
      <c r="K28" s="100"/>
      <c r="L28" s="101"/>
      <c r="M28" s="102"/>
      <c r="N28" s="102"/>
      <c r="O28" s="102"/>
      <c r="P28" s="102"/>
      <c r="Q28" s="103"/>
      <c r="R28" s="103"/>
      <c r="S28" s="103"/>
      <c r="T28" s="103"/>
      <c r="U28" s="109"/>
      <c r="V28" s="109"/>
      <c r="W28" s="109"/>
      <c r="X28" s="109"/>
      <c r="Y28" s="109"/>
      <c r="Z28" s="109"/>
      <c r="AA28" s="109"/>
      <c r="AB28" s="109"/>
    </row>
    <row r="29" spans="1:32">
      <c r="E29" s="100"/>
      <c r="F29" s="100"/>
      <c r="G29" s="100"/>
      <c r="H29" s="100"/>
      <c r="I29" s="100"/>
      <c r="J29" s="100"/>
      <c r="K29" s="100"/>
      <c r="L29" s="101"/>
      <c r="M29" s="102"/>
      <c r="N29" s="102"/>
      <c r="O29" s="102"/>
      <c r="P29" s="102"/>
      <c r="Q29" s="103"/>
      <c r="R29" s="103"/>
      <c r="S29" s="103"/>
      <c r="T29" s="103"/>
      <c r="U29" s="109"/>
      <c r="V29" s="109"/>
      <c r="W29" s="109"/>
      <c r="X29" s="109"/>
      <c r="Y29" s="109"/>
      <c r="Z29" s="109"/>
      <c r="AA29" s="109"/>
      <c r="AB29" s="109"/>
    </row>
    <row r="30" spans="1:32">
      <c r="E30" s="100"/>
      <c r="F30" s="100"/>
      <c r="G30" s="100"/>
      <c r="H30" s="100"/>
      <c r="I30" s="100"/>
      <c r="J30" s="100"/>
      <c r="K30" s="100"/>
      <c r="L30" s="101"/>
      <c r="M30" s="102"/>
      <c r="N30" s="102"/>
      <c r="O30" s="102"/>
      <c r="P30" s="102"/>
      <c r="Q30" s="103"/>
      <c r="R30" s="103"/>
      <c r="S30" s="103"/>
      <c r="T30" s="103"/>
      <c r="U30" s="109"/>
      <c r="V30" s="109"/>
      <c r="W30" s="109"/>
      <c r="X30" s="109"/>
      <c r="Y30" s="109"/>
      <c r="Z30" s="109"/>
      <c r="AA30" s="109"/>
      <c r="AB30" s="109"/>
    </row>
    <row r="31" spans="1:32">
      <c r="E31" s="100"/>
      <c r="F31" s="100"/>
      <c r="G31" s="100"/>
      <c r="H31" s="100"/>
      <c r="I31" s="100"/>
      <c r="J31" s="100"/>
      <c r="K31" s="100"/>
      <c r="L31" s="101"/>
      <c r="M31" s="102"/>
      <c r="N31" s="102"/>
      <c r="O31" s="102"/>
      <c r="P31" s="102"/>
      <c r="Q31" s="103"/>
      <c r="R31" s="103"/>
      <c r="S31" s="103"/>
      <c r="T31" s="103"/>
      <c r="U31" s="109"/>
      <c r="V31" s="109"/>
      <c r="W31" s="109"/>
      <c r="X31" s="109"/>
      <c r="Y31" s="109"/>
      <c r="Z31" s="109"/>
      <c r="AA31" s="109"/>
      <c r="AB31" s="109"/>
    </row>
    <row r="32" spans="1:32">
      <c r="E32" s="100"/>
      <c r="F32" s="100"/>
      <c r="G32" s="100"/>
      <c r="H32" s="100"/>
      <c r="I32" s="100"/>
      <c r="J32" s="100"/>
      <c r="K32" s="100"/>
      <c r="L32" s="101"/>
      <c r="M32" s="102"/>
      <c r="N32" s="102"/>
      <c r="O32" s="102"/>
      <c r="P32" s="102"/>
      <c r="Q32" s="103"/>
      <c r="R32" s="103"/>
      <c r="S32" s="103"/>
      <c r="T32" s="103"/>
      <c r="U32" s="109"/>
      <c r="V32" s="109"/>
      <c r="W32" s="109"/>
      <c r="X32" s="109"/>
      <c r="Y32" s="109"/>
      <c r="Z32" s="109"/>
      <c r="AA32" s="109"/>
      <c r="AB32" s="109"/>
    </row>
    <row r="33" spans="5:28">
      <c r="E33" s="100"/>
      <c r="F33" s="100"/>
      <c r="G33" s="100"/>
      <c r="H33" s="100"/>
      <c r="I33" s="100"/>
      <c r="J33" s="100"/>
      <c r="K33" s="100"/>
      <c r="L33" s="101"/>
      <c r="M33" s="102"/>
      <c r="N33" s="102"/>
      <c r="O33" s="102"/>
      <c r="P33" s="102"/>
      <c r="Q33" s="103"/>
      <c r="R33" s="103"/>
      <c r="S33" s="103"/>
      <c r="T33" s="103"/>
      <c r="U33" s="109"/>
      <c r="V33" s="109"/>
      <c r="W33" s="109"/>
      <c r="X33" s="109"/>
      <c r="Y33" s="109"/>
      <c r="Z33" s="109"/>
      <c r="AA33" s="109"/>
      <c r="AB33" s="109"/>
    </row>
    <row r="34" spans="5:28">
      <c r="E34" s="100"/>
      <c r="F34" s="100"/>
      <c r="G34" s="100"/>
      <c r="H34" s="100"/>
      <c r="I34" s="100"/>
      <c r="J34" s="100"/>
      <c r="K34" s="100"/>
      <c r="L34" s="101"/>
      <c r="M34" s="102"/>
      <c r="N34" s="102"/>
      <c r="O34" s="102"/>
      <c r="P34" s="102"/>
      <c r="Q34" s="103"/>
      <c r="R34" s="103"/>
      <c r="S34" s="103"/>
      <c r="T34" s="103"/>
      <c r="U34" s="109"/>
      <c r="V34" s="109"/>
      <c r="W34" s="109"/>
      <c r="X34" s="109"/>
      <c r="Y34" s="109"/>
      <c r="Z34" s="109"/>
      <c r="AA34" s="109"/>
      <c r="AB34" s="109"/>
    </row>
    <row r="35" spans="5:28">
      <c r="E35" s="100"/>
      <c r="F35" s="100"/>
      <c r="G35" s="100"/>
      <c r="H35" s="100"/>
      <c r="I35" s="100"/>
      <c r="J35" s="100"/>
      <c r="K35" s="100"/>
      <c r="L35" s="101"/>
      <c r="M35" s="102"/>
      <c r="N35" s="102"/>
      <c r="O35" s="102"/>
      <c r="P35" s="102"/>
      <c r="Q35" s="103"/>
      <c r="R35" s="103"/>
      <c r="S35" s="103"/>
      <c r="T35" s="103"/>
      <c r="U35" s="109"/>
      <c r="V35" s="109"/>
      <c r="W35" s="109"/>
      <c r="X35" s="109"/>
      <c r="Y35" s="109"/>
      <c r="Z35" s="109"/>
      <c r="AA35" s="109"/>
      <c r="AB35" s="109"/>
    </row>
    <row r="36" spans="5:28">
      <c r="E36" s="100"/>
      <c r="F36" s="100"/>
      <c r="G36" s="100"/>
      <c r="H36" s="100"/>
      <c r="I36" s="100"/>
      <c r="J36" s="100"/>
      <c r="K36" s="100"/>
      <c r="L36" s="101"/>
      <c r="M36" s="102"/>
      <c r="N36" s="102"/>
      <c r="O36" s="102"/>
      <c r="P36" s="102"/>
      <c r="Q36" s="103"/>
      <c r="R36" s="103"/>
      <c r="S36" s="103"/>
      <c r="T36" s="103"/>
      <c r="U36" s="109"/>
      <c r="V36" s="109"/>
      <c r="W36" s="109"/>
      <c r="X36" s="109"/>
      <c r="Y36" s="109"/>
      <c r="Z36" s="109"/>
      <c r="AA36" s="109"/>
      <c r="AB36" s="109"/>
    </row>
    <row r="37" spans="5:28">
      <c r="E37" s="100"/>
      <c r="F37" s="100"/>
      <c r="G37" s="100"/>
      <c r="H37" s="100"/>
      <c r="I37" s="100"/>
      <c r="J37" s="100"/>
      <c r="K37" s="100"/>
      <c r="L37" s="101"/>
      <c r="M37" s="102"/>
      <c r="N37" s="102"/>
      <c r="O37" s="102"/>
      <c r="P37" s="102"/>
      <c r="Q37" s="103"/>
      <c r="R37" s="103"/>
      <c r="S37" s="103"/>
      <c r="T37" s="103"/>
      <c r="U37" s="109"/>
      <c r="V37" s="109"/>
      <c r="W37" s="109"/>
      <c r="X37" s="109"/>
      <c r="Y37" s="109"/>
      <c r="Z37" s="109"/>
      <c r="AA37" s="109"/>
      <c r="AB37" s="109"/>
    </row>
    <row r="38" spans="5:28">
      <c r="E38" s="100"/>
      <c r="F38" s="100"/>
      <c r="G38" s="100"/>
      <c r="H38" s="100"/>
      <c r="I38" s="100"/>
      <c r="J38" s="100"/>
      <c r="K38" s="100"/>
      <c r="L38" s="101"/>
      <c r="M38" s="102"/>
      <c r="N38" s="102"/>
      <c r="O38" s="102"/>
      <c r="P38" s="102"/>
      <c r="Q38" s="103"/>
      <c r="R38" s="103"/>
      <c r="S38" s="103"/>
      <c r="T38" s="103"/>
      <c r="U38" s="109"/>
      <c r="V38" s="109"/>
      <c r="W38" s="109"/>
      <c r="X38" s="109"/>
      <c r="Y38" s="109"/>
      <c r="Z38" s="109"/>
      <c r="AA38" s="109"/>
      <c r="AB38" s="109"/>
    </row>
    <row r="39" spans="5:28">
      <c r="E39" s="100"/>
      <c r="F39" s="100"/>
      <c r="G39" s="100"/>
      <c r="H39" s="100"/>
      <c r="I39" s="100"/>
      <c r="J39" s="100"/>
      <c r="K39" s="100"/>
      <c r="L39" s="101"/>
      <c r="M39" s="102"/>
      <c r="N39" s="102"/>
      <c r="O39" s="102"/>
      <c r="P39" s="102"/>
      <c r="Q39" s="103"/>
      <c r="R39" s="103"/>
      <c r="S39" s="103"/>
      <c r="T39" s="103"/>
      <c r="U39" s="109"/>
      <c r="V39" s="109"/>
      <c r="W39" s="109"/>
      <c r="X39" s="109"/>
      <c r="Y39" s="109"/>
      <c r="Z39" s="109"/>
      <c r="AA39" s="109"/>
      <c r="AB39" s="109"/>
    </row>
    <row r="40" spans="5:28">
      <c r="E40" s="100"/>
      <c r="F40" s="100"/>
      <c r="G40" s="100"/>
      <c r="H40" s="100"/>
      <c r="I40" s="100"/>
      <c r="J40" s="100"/>
      <c r="K40" s="100"/>
      <c r="L40" s="101"/>
      <c r="M40" s="102"/>
      <c r="N40" s="102"/>
      <c r="O40" s="102"/>
      <c r="P40" s="102"/>
      <c r="Q40" s="103"/>
      <c r="R40" s="103"/>
      <c r="S40" s="103"/>
      <c r="T40" s="103"/>
      <c r="U40" s="109"/>
      <c r="V40" s="109"/>
      <c r="W40" s="109"/>
      <c r="X40" s="109"/>
      <c r="Y40" s="109"/>
      <c r="Z40" s="109"/>
      <c r="AA40" s="109"/>
      <c r="AB40" s="109"/>
    </row>
    <row r="41" spans="5:28">
      <c r="E41" s="100"/>
      <c r="F41" s="100"/>
      <c r="G41" s="100"/>
      <c r="H41" s="100"/>
      <c r="I41" s="100"/>
      <c r="J41" s="100"/>
      <c r="K41" s="100"/>
      <c r="L41" s="101"/>
      <c r="M41" s="102"/>
      <c r="N41" s="102"/>
      <c r="O41" s="102"/>
      <c r="P41" s="102"/>
      <c r="Q41" s="103"/>
      <c r="R41" s="103"/>
      <c r="S41" s="103"/>
      <c r="T41" s="103"/>
      <c r="U41" s="109"/>
      <c r="V41" s="109"/>
      <c r="W41" s="109"/>
      <c r="X41" s="109"/>
      <c r="Y41" s="109"/>
      <c r="Z41" s="109"/>
      <c r="AA41" s="109"/>
      <c r="AB41" s="109"/>
    </row>
    <row r="42" spans="5:28">
      <c r="E42" s="100"/>
      <c r="F42" s="100"/>
      <c r="G42" s="100"/>
      <c r="H42" s="100"/>
      <c r="I42" s="100"/>
      <c r="J42" s="100"/>
      <c r="K42" s="100"/>
      <c r="L42" s="101"/>
      <c r="M42" s="102"/>
      <c r="N42" s="102"/>
      <c r="O42" s="102"/>
      <c r="P42" s="102"/>
      <c r="Q42" s="103"/>
      <c r="R42" s="103"/>
      <c r="S42" s="103"/>
      <c r="T42" s="103"/>
      <c r="U42" s="109"/>
      <c r="V42" s="109"/>
      <c r="W42" s="109"/>
      <c r="X42" s="109"/>
      <c r="Y42" s="109"/>
      <c r="Z42" s="109"/>
      <c r="AA42" s="109"/>
      <c r="AB42" s="109"/>
    </row>
    <row r="43" spans="5:28">
      <c r="E43" s="100"/>
      <c r="F43" s="100"/>
      <c r="G43" s="100"/>
      <c r="H43" s="100"/>
      <c r="I43" s="100"/>
      <c r="J43" s="100"/>
      <c r="K43" s="100"/>
      <c r="L43" s="101"/>
      <c r="M43" s="102"/>
      <c r="N43" s="102"/>
      <c r="O43" s="102"/>
      <c r="P43" s="102"/>
      <c r="Q43" s="103"/>
      <c r="R43" s="103"/>
      <c r="S43" s="103"/>
      <c r="T43" s="103"/>
      <c r="U43" s="109"/>
      <c r="V43" s="109"/>
      <c r="W43" s="109"/>
      <c r="X43" s="109"/>
      <c r="Y43" s="109"/>
      <c r="Z43" s="109"/>
      <c r="AA43" s="109"/>
      <c r="AB43" s="109"/>
    </row>
    <row r="44" spans="5:28">
      <c r="E44" s="100"/>
      <c r="F44" s="100"/>
      <c r="G44" s="100"/>
      <c r="H44" s="100"/>
      <c r="I44" s="100"/>
      <c r="J44" s="100"/>
      <c r="K44" s="100"/>
      <c r="L44" s="101"/>
      <c r="M44" s="102"/>
      <c r="N44" s="102"/>
      <c r="O44" s="102"/>
      <c r="P44" s="102"/>
      <c r="Q44" s="103"/>
      <c r="R44" s="103"/>
      <c r="S44" s="103"/>
      <c r="T44" s="103"/>
      <c r="U44" s="109"/>
      <c r="V44" s="109"/>
      <c r="W44" s="109"/>
      <c r="X44" s="109"/>
      <c r="Y44" s="109"/>
      <c r="Z44" s="109"/>
      <c r="AA44" s="109"/>
      <c r="AB44" s="109"/>
    </row>
    <row r="45" spans="5:28">
      <c r="E45" s="100"/>
      <c r="F45" s="100"/>
      <c r="G45" s="100"/>
      <c r="H45" s="100"/>
      <c r="I45" s="100"/>
      <c r="J45" s="100"/>
      <c r="K45" s="100"/>
      <c r="L45" s="101"/>
      <c r="M45" s="102"/>
      <c r="N45" s="102"/>
      <c r="O45" s="102"/>
      <c r="P45" s="102"/>
      <c r="Q45" s="103"/>
      <c r="R45" s="103"/>
      <c r="S45" s="103"/>
      <c r="T45" s="103"/>
      <c r="U45" s="109"/>
      <c r="V45" s="109"/>
      <c r="W45" s="109"/>
      <c r="X45" s="109"/>
      <c r="Y45" s="109"/>
      <c r="Z45" s="109"/>
      <c r="AA45" s="109"/>
      <c r="AB45" s="109"/>
    </row>
    <row r="46" spans="5:28">
      <c r="E46" s="100"/>
      <c r="F46" s="100"/>
      <c r="G46" s="100"/>
      <c r="H46" s="100"/>
      <c r="I46" s="100"/>
      <c r="J46" s="100"/>
      <c r="K46" s="100"/>
      <c r="L46" s="100"/>
      <c r="M46" s="103"/>
      <c r="N46" s="103"/>
      <c r="O46" s="103"/>
      <c r="P46" s="103"/>
      <c r="Q46" s="103"/>
      <c r="R46" s="103"/>
      <c r="S46" s="103"/>
      <c r="T46" s="103"/>
      <c r="U46" s="109"/>
      <c r="V46" s="109"/>
      <c r="W46" s="109"/>
      <c r="X46" s="109"/>
      <c r="Y46" s="109"/>
      <c r="Z46" s="109"/>
      <c r="AA46" s="109"/>
      <c r="AB46" s="109"/>
    </row>
    <row r="47" spans="5:28">
      <c r="E47" s="100"/>
      <c r="F47" s="100"/>
      <c r="G47" s="100"/>
      <c r="H47" s="100"/>
      <c r="I47" s="100"/>
      <c r="J47" s="100"/>
      <c r="K47" s="100"/>
      <c r="L47" s="100"/>
      <c r="M47" s="103"/>
      <c r="N47" s="103"/>
      <c r="O47" s="103"/>
      <c r="P47" s="103"/>
      <c r="Q47" s="103"/>
      <c r="R47" s="103"/>
      <c r="S47" s="103"/>
      <c r="T47" s="103"/>
      <c r="U47" s="109"/>
      <c r="V47" s="109"/>
      <c r="W47" s="109"/>
      <c r="X47" s="109"/>
      <c r="Y47" s="109"/>
      <c r="Z47" s="109"/>
      <c r="AA47" s="109"/>
      <c r="AB47" s="109"/>
    </row>
  </sheetData>
  <mergeCells count="3">
    <mergeCell ref="H1:I2"/>
    <mergeCell ref="J1:L2"/>
    <mergeCell ref="C1:E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解説</vt:lpstr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2-③管渠改善率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'2-③管渠改善率'!Print_Area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2019-02-01T05:21:55Z</cp:lastPrinted>
  <dcterms:created xsi:type="dcterms:W3CDTF">2016-09-13T07:43:47Z</dcterms:created>
  <dcterms:modified xsi:type="dcterms:W3CDTF">2019-02-19T01:50:21Z</dcterms:modified>
</cp:coreProperties>
</file>